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uruoran\Documents\WeChat Files\wxid_lmab1ku92q4x11\FileStorage\File\2022-10\"/>
    </mc:Choice>
  </mc:AlternateContent>
  <bookViews>
    <workbookView xWindow="-105" yWindow="-105" windowWidth="17475" windowHeight="10275" firstSheet="1" activeTab="1"/>
  </bookViews>
  <sheets>
    <sheet name="奖学金金额分配" sheetId="4" state="hidden" r:id="rId1"/>
    <sheet name="校设专项奖学金分配" sheetId="10" r:id="rId2"/>
    <sheet name="院设专项奖学金分配" sheetId="11" r:id="rId3"/>
    <sheet name="奖学金金额分配2022计算过程" sheetId="6" r:id="rId4"/>
    <sheet name="院设专项奖学金计划" sheetId="8" r:id="rId5"/>
    <sheet name="校设专项奖学金计划" sheetId="9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1" l="1"/>
  <c r="K13" i="11"/>
  <c r="J13" i="11"/>
  <c r="I13" i="11"/>
  <c r="H13" i="11"/>
  <c r="G13" i="11"/>
  <c r="F13" i="11"/>
  <c r="L16" i="10"/>
  <c r="K16" i="10"/>
  <c r="J16" i="10"/>
  <c r="I16" i="10"/>
  <c r="F16" i="10"/>
  <c r="H16" i="10"/>
  <c r="G16" i="10"/>
  <c r="D13" i="11"/>
  <c r="C13" i="11"/>
  <c r="M12" i="11"/>
  <c r="M11" i="11"/>
  <c r="M10" i="11"/>
  <c r="M9" i="11"/>
  <c r="M8" i="11"/>
  <c r="M7" i="11"/>
  <c r="M6" i="11"/>
  <c r="M13" i="11" s="1"/>
  <c r="M5" i="11"/>
  <c r="M4" i="11"/>
  <c r="L3" i="11"/>
  <c r="K3" i="11"/>
  <c r="J3" i="11"/>
  <c r="I3" i="11"/>
  <c r="H3" i="11"/>
  <c r="G3" i="11"/>
  <c r="F3" i="11"/>
  <c r="M15" i="10"/>
  <c r="M14" i="10"/>
  <c r="M9" i="10"/>
  <c r="M6" i="10"/>
  <c r="M5" i="10"/>
  <c r="M4" i="10"/>
  <c r="L3" i="10"/>
  <c r="K3" i="10"/>
  <c r="J3" i="10"/>
  <c r="I3" i="10"/>
  <c r="H3" i="10"/>
  <c r="G3" i="10"/>
  <c r="F3" i="10"/>
  <c r="M3" i="10" s="1"/>
  <c r="M3" i="11" l="1"/>
  <c r="M16" i="10"/>
  <c r="M47" i="6"/>
  <c r="M48" i="6"/>
  <c r="M49" i="6"/>
  <c r="M50" i="6"/>
  <c r="M51" i="6"/>
  <c r="M52" i="6"/>
  <c r="M46" i="6"/>
  <c r="C53" i="6"/>
  <c r="M45" i="6"/>
  <c r="M44" i="6"/>
  <c r="L43" i="6"/>
  <c r="K43" i="6"/>
  <c r="J43" i="6"/>
  <c r="I43" i="6"/>
  <c r="H43" i="6"/>
  <c r="G43" i="6"/>
  <c r="F43" i="6"/>
  <c r="M43" i="6" l="1"/>
  <c r="M29" i="6"/>
  <c r="M32" i="6"/>
  <c r="M38" i="6"/>
  <c r="M37" i="6"/>
  <c r="J39" i="6"/>
  <c r="I39" i="6"/>
  <c r="I23" i="6"/>
  <c r="H23" i="6"/>
  <c r="B22" i="6"/>
  <c r="B21" i="6"/>
  <c r="B20" i="6"/>
  <c r="B19" i="6"/>
  <c r="B18" i="6"/>
  <c r="B17" i="6"/>
  <c r="B16" i="6"/>
  <c r="D4" i="6" l="1"/>
  <c r="D2" i="6"/>
  <c r="C2" i="6" s="1"/>
  <c r="E9" i="8"/>
  <c r="G12" i="9"/>
  <c r="H3" i="9"/>
  <c r="H4" i="9"/>
  <c r="H5" i="9"/>
  <c r="H6" i="9"/>
  <c r="H7" i="9"/>
  <c r="H8" i="9"/>
  <c r="H9" i="9"/>
  <c r="H10" i="9"/>
  <c r="H11" i="9"/>
  <c r="H2" i="9"/>
  <c r="H12" i="9" s="1"/>
  <c r="M28" i="6" l="1"/>
  <c r="M27" i="6"/>
  <c r="L26" i="6"/>
  <c r="K26" i="6"/>
  <c r="J26" i="6"/>
  <c r="I26" i="6"/>
  <c r="H26" i="6"/>
  <c r="G26" i="6"/>
  <c r="F26" i="6"/>
  <c r="M26" i="6" l="1"/>
  <c r="M16" i="6"/>
  <c r="M40" i="6"/>
  <c r="H14" i="6"/>
  <c r="G53" i="6" l="1"/>
  <c r="H53" i="6"/>
  <c r="I53" i="6"/>
  <c r="J53" i="6"/>
  <c r="K53" i="6"/>
  <c r="L53" i="6"/>
  <c r="F53" i="6"/>
  <c r="D53" i="6"/>
  <c r="M17" i="6" l="1"/>
  <c r="M18" i="6"/>
  <c r="M19" i="6"/>
  <c r="M20" i="6"/>
  <c r="M21" i="6"/>
  <c r="M22" i="6"/>
  <c r="K23" i="6"/>
  <c r="H39" i="6"/>
  <c r="K39" i="6"/>
  <c r="L39" i="6"/>
  <c r="G39" i="6"/>
  <c r="F39" i="6"/>
  <c r="D23" i="6"/>
  <c r="C23" i="6"/>
  <c r="M53" i="6" l="1"/>
  <c r="M23" i="6"/>
  <c r="M39" i="6"/>
  <c r="B23" i="6"/>
  <c r="J20" i="6"/>
  <c r="J23" i="6"/>
  <c r="J16" i="6"/>
  <c r="G8" i="8" l="1"/>
  <c r="G7" i="8"/>
  <c r="G6" i="8"/>
  <c r="G5" i="8"/>
  <c r="G9" i="8" l="1"/>
  <c r="B8" i="6"/>
  <c r="B9" i="6"/>
  <c r="B10" i="6"/>
  <c r="B11" i="6"/>
  <c r="B12" i="6"/>
  <c r="B13" i="6"/>
  <c r="B7" i="6"/>
  <c r="D14" i="6" l="1"/>
  <c r="C14" i="6"/>
  <c r="B14" i="6"/>
  <c r="E6" i="6" l="1"/>
  <c r="D19" i="4"/>
  <c r="C19" i="4"/>
  <c r="B19" i="4"/>
  <c r="D2" i="4"/>
  <c r="F8" i="4" s="1"/>
  <c r="D4" i="4"/>
  <c r="E8" i="4" s="1"/>
  <c r="E21" i="6" l="1"/>
  <c r="E17" i="6"/>
  <c r="E20" i="6"/>
  <c r="E16" i="6"/>
  <c r="E19" i="6"/>
  <c r="E22" i="6"/>
  <c r="E18" i="6"/>
  <c r="E8" i="6"/>
  <c r="E7" i="6"/>
  <c r="E12" i="6"/>
  <c r="E9" i="6"/>
  <c r="E13" i="6"/>
  <c r="E10" i="6"/>
  <c r="E11" i="6"/>
  <c r="E16" i="4"/>
  <c r="E17" i="4"/>
  <c r="E14" i="4"/>
  <c r="F6" i="6"/>
  <c r="F11" i="4"/>
  <c r="F15" i="4"/>
  <c r="F17" i="4"/>
  <c r="F10" i="4"/>
  <c r="F12" i="4"/>
  <c r="F14" i="4"/>
  <c r="F16" i="4"/>
  <c r="F18" i="4"/>
  <c r="F13" i="4"/>
  <c r="E10" i="4"/>
  <c r="E12" i="4"/>
  <c r="E15" i="4"/>
  <c r="E11" i="4"/>
  <c r="E18" i="4"/>
  <c r="E13" i="4"/>
  <c r="F21" i="6" l="1"/>
  <c r="G21" i="6" s="1"/>
  <c r="F19" i="6"/>
  <c r="G19" i="6" s="1"/>
  <c r="F18" i="6"/>
  <c r="G18" i="6" s="1"/>
  <c r="F20" i="6"/>
  <c r="G20" i="6" s="1"/>
  <c r="F16" i="6"/>
  <c r="G16" i="6" s="1"/>
  <c r="F22" i="6"/>
  <c r="G22" i="6" s="1"/>
  <c r="F17" i="6"/>
  <c r="G17" i="6" s="1"/>
  <c r="G13" i="6"/>
  <c r="G12" i="6"/>
  <c r="G8" i="6"/>
  <c r="J19" i="6"/>
  <c r="J18" i="6"/>
  <c r="J21" i="6"/>
  <c r="J22" i="6"/>
  <c r="J17" i="6"/>
  <c r="E23" i="6"/>
  <c r="F9" i="6"/>
  <c r="G9" i="6" s="1"/>
  <c r="F13" i="6"/>
  <c r="F8" i="6"/>
  <c r="F10" i="6"/>
  <c r="G10" i="6" s="1"/>
  <c r="F11" i="6"/>
  <c r="G11" i="6" s="1"/>
  <c r="F12" i="6"/>
  <c r="F7" i="6"/>
  <c r="G7" i="6" s="1"/>
  <c r="E19" i="4"/>
  <c r="F19" i="4"/>
  <c r="G17" i="4"/>
  <c r="H17" i="4" s="1"/>
  <c r="G8" i="4"/>
  <c r="F23" i="6" l="1"/>
  <c r="G23" i="6" s="1"/>
  <c r="E14" i="6"/>
  <c r="F14" i="6"/>
  <c r="G18" i="4"/>
  <c r="H18" i="4" s="1"/>
  <c r="G15" i="4"/>
  <c r="H15" i="4" s="1"/>
  <c r="G10" i="4"/>
  <c r="G11" i="4"/>
  <c r="H11" i="4" s="1"/>
  <c r="G16" i="4"/>
  <c r="H16" i="4" s="1"/>
  <c r="G13" i="4"/>
  <c r="H13" i="4" s="1"/>
  <c r="G14" i="4"/>
  <c r="H14" i="4" s="1"/>
  <c r="G12" i="4"/>
  <c r="H12" i="4" s="1"/>
  <c r="G14" i="6" l="1"/>
  <c r="G19" i="4"/>
  <c r="H10" i="4"/>
  <c r="H19" i="4" s="1"/>
</calcChain>
</file>

<file path=xl/sharedStrings.xml><?xml version="1.0" encoding="utf-8"?>
<sst xmlns="http://schemas.openxmlformats.org/spreadsheetml/2006/main" count="309" uniqueCount="200">
  <si>
    <t>光电工程</t>
  </si>
  <si>
    <t>检测</t>
  </si>
  <si>
    <t>激光</t>
  </si>
  <si>
    <t>光电子</t>
  </si>
  <si>
    <t>成像</t>
  </si>
  <si>
    <t>光学工程</t>
  </si>
  <si>
    <t>电磁波</t>
  </si>
  <si>
    <t>光惯</t>
  </si>
  <si>
    <t>微光</t>
  </si>
  <si>
    <t>合计</t>
  </si>
  <si>
    <t>研究所</t>
  </si>
  <si>
    <t>参评总人数</t>
  </si>
  <si>
    <t>博士生</t>
  </si>
  <si>
    <t>硕士生</t>
  </si>
  <si>
    <t>总人数</t>
  </si>
  <si>
    <t>博士</t>
  </si>
  <si>
    <t>硕士</t>
  </si>
  <si>
    <t>外设</t>
  </si>
  <si>
    <t>级别</t>
  </si>
  <si>
    <t>金额</t>
  </si>
  <si>
    <t>华为奖学金</t>
  </si>
  <si>
    <t>南都奖学金</t>
  </si>
  <si>
    <t>三等</t>
  </si>
  <si>
    <t>温持祥奖学金</t>
    <phoneticPr fontId="4" type="noConversion"/>
  </si>
  <si>
    <t>系设
（包含宝成去除光惯）</t>
  </si>
  <si>
    <t>博</t>
  </si>
  <si>
    <t>宝成</t>
  </si>
  <si>
    <t>舜宇</t>
  </si>
  <si>
    <t>敏通</t>
  </si>
  <si>
    <t>曹光彪</t>
  </si>
  <si>
    <t>系设奖学金
（不含宝成）</t>
  </si>
  <si>
    <t>下达奖学金总数：</t>
  </si>
  <si>
    <t>24000（光惯）</t>
  </si>
  <si>
    <t>系设
（不含宝成）</t>
  </si>
  <si>
    <t>人均</t>
  </si>
  <si>
    <t>国光奖学金</t>
  </si>
  <si>
    <t>波长奖学金</t>
    <phoneticPr fontId="4" type="noConversion"/>
  </si>
  <si>
    <t>外设奖学金</t>
    <phoneticPr fontId="4" type="noConversion"/>
  </si>
  <si>
    <t>光华奖学金</t>
    <phoneticPr fontId="4" type="noConversion"/>
  </si>
  <si>
    <t>光华（少数）</t>
    <phoneticPr fontId="4" type="noConversion"/>
  </si>
  <si>
    <t>温特祥</t>
    <phoneticPr fontId="4" type="noConversion"/>
  </si>
  <si>
    <t>南都</t>
    <phoneticPr fontId="4" type="noConversion"/>
  </si>
  <si>
    <t>旭化成</t>
    <phoneticPr fontId="4" type="noConversion"/>
  </si>
  <si>
    <t>华为</t>
    <phoneticPr fontId="4" type="noConversion"/>
  </si>
  <si>
    <t>天府</t>
    <phoneticPr fontId="4" type="noConversion"/>
  </si>
  <si>
    <t>海亮</t>
    <phoneticPr fontId="4" type="noConversion"/>
  </si>
  <si>
    <t>大北农</t>
    <phoneticPr fontId="4" type="noConversion"/>
  </si>
  <si>
    <t>总奖学金</t>
    <phoneticPr fontId="4" type="noConversion"/>
  </si>
  <si>
    <t>计划</t>
    <phoneticPr fontId="4" type="noConversion"/>
  </si>
  <si>
    <t>三等</t>
    <phoneticPr fontId="4" type="noConversion"/>
  </si>
  <si>
    <t>外设奖学金</t>
  </si>
  <si>
    <t>量子光学奖学金</t>
    <phoneticPr fontId="4" type="noConversion"/>
  </si>
  <si>
    <t>实际</t>
    <phoneticPr fontId="4" type="noConversion"/>
  </si>
  <si>
    <t>一等</t>
    <phoneticPr fontId="4" type="noConversion"/>
  </si>
  <si>
    <t>二等</t>
    <phoneticPr fontId="4" type="noConversion"/>
  </si>
  <si>
    <t>三等</t>
    <phoneticPr fontId="4" type="noConversion"/>
  </si>
  <si>
    <t>电磁波</t>
    <phoneticPr fontId="4" type="noConversion"/>
  </si>
  <si>
    <t>成像检测</t>
    <phoneticPr fontId="4" type="noConversion"/>
  </si>
  <si>
    <t>光惯</t>
    <phoneticPr fontId="4" type="noConversion"/>
  </si>
  <si>
    <t>激光</t>
    <phoneticPr fontId="4" type="noConversion"/>
  </si>
  <si>
    <t>序号</t>
    <phoneticPr fontId="19" type="noConversion"/>
  </si>
  <si>
    <t>种类</t>
    <phoneticPr fontId="19" type="noConversion"/>
  </si>
  <si>
    <t>对象</t>
    <phoneticPr fontId="19" type="noConversion"/>
  </si>
  <si>
    <t>等级</t>
    <phoneticPr fontId="19" type="noConversion"/>
  </si>
  <si>
    <t>名额</t>
    <phoneticPr fontId="19" type="noConversion"/>
  </si>
  <si>
    <t>金额</t>
    <phoneticPr fontId="19" type="noConversion"/>
  </si>
  <si>
    <t>总额</t>
    <phoneticPr fontId="19" type="noConversion"/>
  </si>
  <si>
    <t>研究生</t>
    <phoneticPr fontId="19" type="noConversion"/>
  </si>
  <si>
    <t>一等</t>
    <phoneticPr fontId="19" type="noConversion"/>
  </si>
  <si>
    <t>二等</t>
    <phoneticPr fontId="19" type="noConversion"/>
  </si>
  <si>
    <t>三等</t>
    <phoneticPr fontId="19" type="noConversion"/>
  </si>
  <si>
    <t>研究生</t>
    <phoneticPr fontId="19" type="noConversion"/>
  </si>
  <si>
    <t>量子光学奖学金</t>
    <phoneticPr fontId="19" type="noConversion"/>
  </si>
  <si>
    <t>硕士生</t>
    <phoneticPr fontId="19" type="noConversion"/>
  </si>
  <si>
    <t>硕士</t>
    <phoneticPr fontId="4" type="noConversion"/>
  </si>
  <si>
    <t>旭化成株式会社（中国）人才培养奖学金</t>
    <phoneticPr fontId="4" type="noConversion"/>
  </si>
  <si>
    <t>国强</t>
    <phoneticPr fontId="4" type="noConversion"/>
  </si>
  <si>
    <t>小米</t>
    <phoneticPr fontId="4" type="noConversion"/>
  </si>
  <si>
    <t>温持祥奖学金</t>
  </si>
  <si>
    <t>硕</t>
  </si>
  <si>
    <t>旭化成株式会社（中国）人才培养奖学金</t>
    <phoneticPr fontId="22" type="noConversion"/>
  </si>
  <si>
    <t>国强奖学金</t>
  </si>
  <si>
    <t>小米奖学金</t>
  </si>
  <si>
    <t>特等</t>
  </si>
  <si>
    <t>华为奖学金</t>
    <phoneticPr fontId="4" type="noConversion"/>
  </si>
  <si>
    <t>旭化成株式会社（中国）人才培养奖学金</t>
    <phoneticPr fontId="4" type="noConversion"/>
  </si>
  <si>
    <t>国强奖学金</t>
    <phoneticPr fontId="4" type="noConversion"/>
  </si>
  <si>
    <t>小米奖学金</t>
    <phoneticPr fontId="4" type="noConversion"/>
  </si>
  <si>
    <t>名额</t>
    <phoneticPr fontId="4" type="noConversion"/>
  </si>
  <si>
    <t>博硕皆可</t>
  </si>
  <si>
    <t>评选对象</t>
    <phoneticPr fontId="4" type="noConversion"/>
  </si>
  <si>
    <t>特等</t>
    <phoneticPr fontId="4" type="noConversion"/>
  </si>
  <si>
    <t>硕士生</t>
    <phoneticPr fontId="4" type="noConversion"/>
  </si>
  <si>
    <t>实际合计</t>
    <phoneticPr fontId="4" type="noConversion"/>
  </si>
  <si>
    <t>校设专项奖学金</t>
    <phoneticPr fontId="4" type="noConversion"/>
  </si>
  <si>
    <t>校设专项奖学金</t>
    <rPh sb="0" eb="1">
      <t>xiao</t>
    </rPh>
    <phoneticPr fontId="4" type="noConversion"/>
  </si>
  <si>
    <t>校设专项奖学金实际</t>
    <phoneticPr fontId="4" type="noConversion"/>
  </si>
  <si>
    <t>校设专项奖学金计划</t>
    <phoneticPr fontId="4" type="noConversion"/>
  </si>
  <si>
    <t>院设专项奖学金计划</t>
    <phoneticPr fontId="4" type="noConversion"/>
  </si>
  <si>
    <t>院设专项奖学金实际</t>
    <phoneticPr fontId="4" type="noConversion"/>
  </si>
  <si>
    <t>微纳</t>
    <phoneticPr fontId="4" type="noConversion"/>
  </si>
  <si>
    <t>评选对象要求</t>
    <phoneticPr fontId="4" type="noConversion"/>
  </si>
  <si>
    <t>博硕皆可（同等条件，经济困难生优先）</t>
    <phoneticPr fontId="4" type="noConversion"/>
  </si>
  <si>
    <t>硕士(同等条件下贫困学生优先。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2.有论文发表。)</t>
    <phoneticPr fontId="4" type="noConversion"/>
  </si>
  <si>
    <t>曹光彪奖学金</t>
    <phoneticPr fontId="4" type="noConversion"/>
  </si>
  <si>
    <t>索引号</t>
  </si>
  <si>
    <t>奖学金名称</t>
    <phoneticPr fontId="4" type="noConversion"/>
  </si>
  <si>
    <t>等级</t>
    <phoneticPr fontId="4" type="noConversion"/>
  </si>
  <si>
    <t>评选对象</t>
    <phoneticPr fontId="4" type="noConversion"/>
  </si>
  <si>
    <t>评选要求</t>
    <phoneticPr fontId="4" type="noConversion"/>
  </si>
  <si>
    <t>金额</t>
    <phoneticPr fontId="4" type="noConversion"/>
  </si>
  <si>
    <t>名额</t>
    <phoneticPr fontId="4" type="noConversion"/>
  </si>
  <si>
    <t>同等条件，经济困难生优先</t>
    <phoneticPr fontId="4" type="noConversion"/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</si>
  <si>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2.有论文发表。)</t>
    <phoneticPr fontId="4" type="noConversion"/>
  </si>
  <si>
    <t>校设专项奖学金</t>
    <phoneticPr fontId="4" type="noConversion"/>
  </si>
  <si>
    <t>博硕皆可 （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（2）有较强的科学研究能力和创新精神，并取得较显著的成绩，发表过较高水平的学术论文或取得过较高水平的科研成果)</t>
    <phoneticPr fontId="4" type="noConversion"/>
  </si>
  <si>
    <t>岑可法奖学金</t>
    <phoneticPr fontId="4" type="noConversion"/>
  </si>
  <si>
    <t>一等</t>
    <phoneticPr fontId="4" type="noConversion"/>
  </si>
  <si>
    <t>硕士(原则上应面向2024年毕业生，学生要求专业综合排名前15%）</t>
    <phoneticPr fontId="4" type="noConversion"/>
  </si>
  <si>
    <t>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（2）有较强的科学研究能力和创新精神，并取得较显著的成绩，发表过较高水平的学术论文或取得过较高水平的科研成果)</t>
    <phoneticPr fontId="4" type="noConversion"/>
  </si>
  <si>
    <t>中国石油奖学金</t>
    <phoneticPr fontId="4" type="noConversion"/>
  </si>
  <si>
    <t>同等条件下经浙江大学认定的资助对象优先；</t>
    <phoneticPr fontId="4" type="noConversion"/>
  </si>
  <si>
    <t>中国光谷奖学金</t>
    <phoneticPr fontId="4" type="noConversion"/>
  </si>
  <si>
    <t>总额</t>
    <phoneticPr fontId="4" type="noConversion"/>
  </si>
  <si>
    <t>大华-学业奖学金</t>
    <phoneticPr fontId="19" type="noConversion"/>
  </si>
  <si>
    <t>硕士生</t>
    <phoneticPr fontId="19" type="noConversion"/>
  </si>
  <si>
    <t>博士生</t>
    <phoneticPr fontId="19" type="noConversion"/>
  </si>
  <si>
    <t>陈君实-学业奖学金</t>
    <phoneticPr fontId="19" type="noConversion"/>
  </si>
  <si>
    <t>大华学业奖学金</t>
    <phoneticPr fontId="4" type="noConversion"/>
  </si>
  <si>
    <t>陈君实奖学金</t>
    <phoneticPr fontId="4" type="noConversion"/>
  </si>
  <si>
    <t>中国石油奖学金</t>
    <phoneticPr fontId="4" type="noConversion"/>
  </si>
  <si>
    <t>院设专项奖学金</t>
    <phoneticPr fontId="4" type="noConversion"/>
  </si>
  <si>
    <t>院设专项奖学金</t>
    <phoneticPr fontId="4" type="noConversion"/>
  </si>
  <si>
    <t>院设专项奖学金</t>
    <phoneticPr fontId="4" type="noConversion"/>
  </si>
  <si>
    <t>中国光谷奖学金</t>
    <phoneticPr fontId="4" type="noConversion"/>
  </si>
  <si>
    <t>硕士(原则上应面向2024年毕业生，学生要求专业综合排名前10%）</t>
    <phoneticPr fontId="4" type="noConversion"/>
  </si>
  <si>
    <t>岑可法奖学金</t>
    <phoneticPr fontId="4" type="noConversion"/>
  </si>
  <si>
    <t>硕士，需在该学年获得优秀研究生荣誉称号</t>
    <phoneticPr fontId="4" type="noConversion"/>
  </si>
  <si>
    <t>大华-学业奖学金</t>
    <phoneticPr fontId="4" type="noConversion"/>
  </si>
  <si>
    <t>博士生</t>
    <phoneticPr fontId="4" type="noConversion"/>
  </si>
  <si>
    <t>2021-2022学年光电学院评奖评优-院设专项奖学金</t>
    <phoneticPr fontId="4" type="noConversion"/>
  </si>
  <si>
    <t>2021-2022学年光电学院评奖评优-校设专项奖学金</t>
    <phoneticPr fontId="4" type="noConversion"/>
  </si>
  <si>
    <r>
      <t>2021-2022</t>
    </r>
    <r>
      <rPr>
        <b/>
        <sz val="18"/>
        <color theme="1"/>
        <rFont val="宋体"/>
        <family val="3"/>
        <charset val="134"/>
      </rPr>
      <t>学年光电学院评奖评优</t>
    </r>
    <r>
      <rPr>
        <b/>
        <sz val="18"/>
        <color theme="1"/>
        <rFont val="Calibri"/>
        <family val="2"/>
      </rPr>
      <t>-</t>
    </r>
    <r>
      <rPr>
        <b/>
        <sz val="18"/>
        <color theme="1"/>
        <rFont val="宋体"/>
        <family val="3"/>
        <charset val="134"/>
      </rPr>
      <t>校设专项奖学金</t>
    </r>
    <phoneticPr fontId="4" type="noConversion"/>
  </si>
  <si>
    <r>
      <rPr>
        <b/>
        <sz val="11"/>
        <color theme="1"/>
        <rFont val="宋体"/>
        <family val="3"/>
        <charset val="134"/>
      </rPr>
      <t>研究所</t>
    </r>
  </si>
  <si>
    <r>
      <rPr>
        <b/>
        <sz val="11"/>
        <color theme="1"/>
        <rFont val="宋体"/>
        <family val="3"/>
        <charset val="134"/>
      </rPr>
      <t>级别</t>
    </r>
  </si>
  <si>
    <r>
      <rPr>
        <b/>
        <sz val="11"/>
        <color theme="1"/>
        <rFont val="宋体"/>
        <family val="3"/>
        <charset val="134"/>
      </rPr>
      <t>金额</t>
    </r>
  </si>
  <si>
    <r>
      <rPr>
        <b/>
        <sz val="11"/>
        <color theme="1"/>
        <rFont val="宋体"/>
        <family val="3"/>
        <charset val="134"/>
      </rPr>
      <t>名额</t>
    </r>
    <phoneticPr fontId="4" type="noConversion"/>
  </si>
  <si>
    <r>
      <rPr>
        <b/>
        <sz val="11"/>
        <color theme="1"/>
        <rFont val="宋体"/>
        <family val="3"/>
        <charset val="134"/>
      </rPr>
      <t>评选对象要求</t>
    </r>
    <phoneticPr fontId="4" type="noConversion"/>
  </si>
  <si>
    <r>
      <rPr>
        <b/>
        <sz val="11"/>
        <color theme="1"/>
        <rFont val="宋体"/>
        <family val="3"/>
        <charset val="134"/>
      </rPr>
      <t>光电工程</t>
    </r>
  </si>
  <si>
    <r>
      <rPr>
        <b/>
        <sz val="11"/>
        <color theme="1"/>
        <rFont val="宋体"/>
        <family val="3"/>
        <charset val="134"/>
      </rPr>
      <t>电磁波</t>
    </r>
    <phoneticPr fontId="4" type="noConversion"/>
  </si>
  <si>
    <r>
      <rPr>
        <b/>
        <sz val="11"/>
        <color theme="1"/>
        <rFont val="宋体"/>
        <family val="3"/>
        <charset val="134"/>
      </rPr>
      <t>成像检测</t>
    </r>
    <phoneticPr fontId="4" type="noConversion"/>
  </si>
  <si>
    <r>
      <rPr>
        <b/>
        <sz val="11"/>
        <color theme="1"/>
        <rFont val="宋体"/>
        <family val="3"/>
        <charset val="134"/>
      </rPr>
      <t>光学工程</t>
    </r>
  </si>
  <si>
    <r>
      <rPr>
        <b/>
        <sz val="11"/>
        <color theme="1"/>
        <rFont val="宋体"/>
        <family val="3"/>
        <charset val="134"/>
      </rPr>
      <t>光惯</t>
    </r>
    <phoneticPr fontId="4" type="noConversion"/>
  </si>
  <si>
    <r>
      <rPr>
        <b/>
        <sz val="11"/>
        <color theme="1"/>
        <rFont val="宋体"/>
        <family val="3"/>
        <charset val="134"/>
      </rPr>
      <t>激光</t>
    </r>
    <phoneticPr fontId="4" type="noConversion"/>
  </si>
  <si>
    <r>
      <rPr>
        <b/>
        <sz val="11"/>
        <color theme="1"/>
        <rFont val="宋体"/>
        <family val="3"/>
        <charset val="134"/>
      </rPr>
      <t>微光</t>
    </r>
  </si>
  <si>
    <r>
      <rPr>
        <b/>
        <sz val="11"/>
        <color theme="1"/>
        <rFont val="宋体"/>
        <family val="3"/>
        <charset val="134"/>
      </rPr>
      <t>合计</t>
    </r>
  </si>
  <si>
    <r>
      <rPr>
        <b/>
        <sz val="11"/>
        <color theme="1"/>
        <rFont val="宋体"/>
        <family val="3"/>
        <charset val="134"/>
      </rPr>
      <t>参评总人数</t>
    </r>
  </si>
  <si>
    <r>
      <rPr>
        <b/>
        <sz val="11"/>
        <color theme="1"/>
        <rFont val="宋体"/>
        <family val="3"/>
        <charset val="134"/>
      </rPr>
      <t>博士生</t>
    </r>
  </si>
  <si>
    <r>
      <rPr>
        <b/>
        <sz val="11"/>
        <color theme="1"/>
        <rFont val="宋体"/>
        <family val="3"/>
        <charset val="134"/>
      </rPr>
      <t>硕士生</t>
    </r>
  </si>
  <si>
    <r>
      <rPr>
        <b/>
        <sz val="11"/>
        <rFont val="宋体"/>
        <family val="3"/>
        <charset val="134"/>
      </rPr>
      <t>温持祥奖学金</t>
    </r>
    <phoneticPr fontId="4" type="noConversion"/>
  </si>
  <si>
    <r>
      <rPr>
        <b/>
        <sz val="11"/>
        <rFont val="宋体"/>
        <family val="3"/>
        <charset val="134"/>
      </rPr>
      <t>博士</t>
    </r>
  </si>
  <si>
    <r>
      <rPr>
        <b/>
        <sz val="11"/>
        <color theme="1"/>
        <rFont val="宋体"/>
        <family val="3"/>
        <charset val="134"/>
      </rPr>
      <t>硕士</t>
    </r>
    <phoneticPr fontId="4" type="noConversion"/>
  </si>
  <si>
    <r>
      <rPr>
        <b/>
        <sz val="11"/>
        <rFont val="宋体"/>
        <family val="3"/>
        <charset val="134"/>
      </rPr>
      <t>岑可法奖学金</t>
    </r>
    <phoneticPr fontId="4" type="noConversion"/>
  </si>
  <si>
    <r>
      <rPr>
        <b/>
        <sz val="11"/>
        <rFont val="宋体"/>
        <family val="3"/>
        <charset val="134"/>
      </rPr>
      <t>南都奖学金</t>
    </r>
  </si>
  <si>
    <r>
      <rPr>
        <b/>
        <sz val="11"/>
        <rFont val="宋体"/>
        <family val="3"/>
        <charset val="134"/>
      </rPr>
      <t>三等</t>
    </r>
    <phoneticPr fontId="4" type="noConversion"/>
  </si>
  <si>
    <r>
      <rPr>
        <b/>
        <sz val="11"/>
        <rFont val="宋体"/>
        <family val="3"/>
        <charset val="134"/>
      </rPr>
      <t>博硕皆可（同等条件，经济困难生优先）</t>
    </r>
    <phoneticPr fontId="4" type="noConversion"/>
  </si>
  <si>
    <r>
      <rPr>
        <b/>
        <sz val="11"/>
        <rFont val="宋体"/>
        <family val="3"/>
        <charset val="134"/>
      </rPr>
      <t>华为奖学金</t>
    </r>
    <phoneticPr fontId="4" type="noConversion"/>
  </si>
  <si>
    <r>
      <rPr>
        <b/>
        <sz val="11"/>
        <rFont val="宋体"/>
        <family val="3"/>
        <charset val="134"/>
      </rPr>
      <t>硕士</t>
    </r>
    <r>
      <rPr>
        <b/>
        <sz val="11"/>
        <rFont val="Calibri"/>
        <family val="2"/>
      </rPr>
      <t>(</t>
    </r>
    <r>
      <rPr>
        <b/>
        <sz val="11"/>
        <rFont val="宋体"/>
        <family val="3"/>
        <charset val="134"/>
      </rPr>
      <t>原则上应面向</t>
    </r>
    <r>
      <rPr>
        <b/>
        <sz val="11"/>
        <rFont val="Calibri"/>
        <family val="2"/>
      </rPr>
      <t>2024</t>
    </r>
    <r>
      <rPr>
        <b/>
        <sz val="11"/>
        <rFont val="宋体"/>
        <family val="3"/>
        <charset val="134"/>
      </rPr>
      <t>年毕业生，学生要求专业综合排名前</t>
    </r>
    <r>
      <rPr>
        <b/>
        <sz val="11"/>
        <rFont val="Calibri"/>
        <family val="2"/>
      </rPr>
      <t>10%</t>
    </r>
    <r>
      <rPr>
        <b/>
        <sz val="11"/>
        <rFont val="宋体"/>
        <family val="3"/>
        <charset val="134"/>
      </rPr>
      <t>）</t>
    </r>
    <phoneticPr fontId="4" type="noConversion"/>
  </si>
  <si>
    <r>
      <rPr>
        <b/>
        <sz val="11"/>
        <rFont val="宋体"/>
        <family val="3"/>
        <charset val="134"/>
      </rPr>
      <t>旭化成株式会社（中国）人才培养奖学金</t>
    </r>
    <phoneticPr fontId="4" type="noConversion"/>
  </si>
  <si>
    <r>
      <rPr>
        <b/>
        <sz val="11"/>
        <rFont val="宋体"/>
        <family val="3"/>
        <charset val="134"/>
      </rPr>
      <t>硕士，需在该学年获得优秀研究生荣誉称号</t>
    </r>
    <phoneticPr fontId="4" type="noConversion"/>
  </si>
  <si>
    <r>
      <rPr>
        <b/>
        <sz val="11"/>
        <rFont val="宋体"/>
        <family val="3"/>
        <charset val="134"/>
      </rPr>
      <t>国强奖学金</t>
    </r>
    <phoneticPr fontId="4" type="noConversion"/>
  </si>
  <si>
    <r>
      <rPr>
        <b/>
        <sz val="11"/>
        <rFont val="宋体"/>
        <family val="3"/>
        <charset val="134"/>
      </rPr>
      <t>博硕皆可</t>
    </r>
    <r>
      <rPr>
        <b/>
        <sz val="11"/>
        <rFont val="Calibri"/>
        <family val="2"/>
      </rPr>
      <t xml:space="preserve"> </t>
    </r>
    <r>
      <rPr>
        <b/>
        <sz val="11"/>
        <rFont val="宋体"/>
        <family val="3"/>
        <charset val="134"/>
      </rPr>
      <t>（（</t>
    </r>
    <r>
      <rPr>
        <b/>
        <sz val="11"/>
        <rFont val="Calibri"/>
        <family val="2"/>
      </rPr>
      <t>1</t>
    </r>
    <r>
      <rPr>
        <b/>
        <sz val="11"/>
        <rFont val="宋体"/>
        <family val="3"/>
        <charset val="134"/>
      </rPr>
      <t>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</t>
    </r>
    <r>
      <rPr>
        <b/>
        <sz val="11"/>
        <rFont val="Calibri"/>
        <family val="2"/>
      </rPr>
      <t>2</t>
    </r>
    <r>
      <rPr>
        <b/>
        <sz val="11"/>
        <rFont val="宋体"/>
        <family val="3"/>
        <charset val="134"/>
      </rPr>
      <t>）有较强的科学研究能力和创新精神，并取得较显著的成绩，发表过较高水平的学术论文或取得过较高水平的科研成果</t>
    </r>
    <r>
      <rPr>
        <b/>
        <sz val="11"/>
        <rFont val="Calibri"/>
        <family val="2"/>
      </rPr>
      <t>)</t>
    </r>
    <phoneticPr fontId="4" type="noConversion"/>
  </si>
  <si>
    <r>
      <rPr>
        <b/>
        <sz val="11"/>
        <rFont val="宋体"/>
        <family val="3"/>
        <charset val="134"/>
      </rPr>
      <t>小米奖学金</t>
    </r>
    <phoneticPr fontId="4" type="noConversion"/>
  </si>
  <si>
    <r>
      <rPr>
        <b/>
        <sz val="11"/>
        <rFont val="宋体"/>
        <family val="3"/>
        <charset val="134"/>
      </rPr>
      <t>特等</t>
    </r>
    <phoneticPr fontId="4" type="noConversion"/>
  </si>
  <si>
    <r>
      <rPr>
        <b/>
        <sz val="11"/>
        <rFont val="宋体"/>
        <family val="3"/>
        <charset val="134"/>
      </rPr>
      <t>硕士</t>
    </r>
    <r>
      <rPr>
        <b/>
        <sz val="11"/>
        <rFont val="Calibri"/>
        <family val="2"/>
      </rPr>
      <t>(</t>
    </r>
    <r>
      <rPr>
        <b/>
        <sz val="11"/>
        <rFont val="宋体"/>
        <family val="3"/>
        <charset val="134"/>
      </rPr>
      <t xml:space="preserve">同等条件下贫困学生优先。
</t>
    </r>
    <r>
      <rPr>
        <b/>
        <sz val="11"/>
        <rFont val="Calibri"/>
        <family val="2"/>
      </rPr>
      <t>1.</t>
    </r>
    <r>
      <rPr>
        <b/>
        <sz val="11"/>
        <rFont val="宋体"/>
        <family val="3"/>
        <charset val="134"/>
      </rPr>
      <t xml:space="preserve">热爱社会主义祖国，热爱党，热爱学校，热爱所学专业，在思想、品德、作风等方面起到模范作用，综合素质优秀；
</t>
    </r>
    <r>
      <rPr>
        <b/>
        <sz val="11"/>
        <rFont val="Calibri"/>
        <family val="2"/>
      </rPr>
      <t>2.</t>
    </r>
    <r>
      <rPr>
        <b/>
        <sz val="11"/>
        <rFont val="宋体"/>
        <family val="3"/>
        <charset val="134"/>
      </rPr>
      <t xml:space="preserve">学习刻苦，成绩优异；
</t>
    </r>
    <r>
      <rPr>
        <b/>
        <sz val="11"/>
        <rFont val="Calibri"/>
        <family val="2"/>
      </rPr>
      <t>3.</t>
    </r>
    <r>
      <rPr>
        <b/>
        <sz val="11"/>
        <rFont val="宋体"/>
        <family val="3"/>
        <charset val="134"/>
      </rPr>
      <t xml:space="preserve">社会责任感强，具有合作精神和奉献精神，热心社会公益活动，担任过主要学生干部者优先；
</t>
    </r>
    <r>
      <rPr>
        <b/>
        <sz val="11"/>
        <rFont val="Calibri"/>
        <family val="2"/>
      </rPr>
      <t>4.</t>
    </r>
    <r>
      <rPr>
        <b/>
        <sz val="11"/>
        <rFont val="宋体"/>
        <family val="3"/>
        <charset val="134"/>
      </rPr>
      <t xml:space="preserve">积极进取，勇于创新、明礼诚信。
</t>
    </r>
    <r>
      <rPr>
        <b/>
        <sz val="11"/>
        <rFont val="Calibri"/>
        <family val="2"/>
      </rPr>
      <t>“</t>
    </r>
    <r>
      <rPr>
        <b/>
        <sz val="11"/>
        <rFont val="宋体"/>
        <family val="3"/>
        <charset val="134"/>
      </rPr>
      <t>小米特等奖学金</t>
    </r>
    <r>
      <rPr>
        <b/>
        <sz val="11"/>
        <rFont val="Calibri"/>
        <family val="2"/>
      </rPr>
      <t>”</t>
    </r>
    <r>
      <rPr>
        <b/>
        <sz val="11"/>
        <rFont val="宋体"/>
        <family val="3"/>
        <charset val="134"/>
      </rPr>
      <t xml:space="preserve">获得者除需符合以上标准外，还需符合以下标准之一：
</t>
    </r>
    <r>
      <rPr>
        <b/>
        <sz val="11"/>
        <rFont val="Calibri"/>
        <family val="2"/>
      </rPr>
      <t>1.</t>
    </r>
    <r>
      <rPr>
        <b/>
        <sz val="11"/>
        <rFont val="宋体"/>
        <family val="3"/>
        <charset val="134"/>
      </rPr>
      <t>创新能力强，或在校（院）级以上创新大赛</t>
    </r>
    <r>
      <rPr>
        <b/>
        <sz val="11"/>
        <rFont val="Calibri"/>
        <family val="2"/>
      </rPr>
      <t>/</t>
    </r>
    <r>
      <rPr>
        <b/>
        <sz val="11"/>
        <rFont val="宋体"/>
        <family val="3"/>
        <charset val="134"/>
      </rPr>
      <t xml:space="preserve">社会实践中取得优异成绩，或在理论研究、实践工作中担任主要工作；
</t>
    </r>
    <r>
      <rPr>
        <b/>
        <sz val="11"/>
        <rFont val="Calibri"/>
        <family val="2"/>
      </rPr>
      <t>2.</t>
    </r>
    <r>
      <rPr>
        <b/>
        <sz val="11"/>
        <rFont val="宋体"/>
        <family val="3"/>
        <charset val="134"/>
      </rPr>
      <t>有论文发表。</t>
    </r>
    <r>
      <rPr>
        <b/>
        <sz val="11"/>
        <rFont val="Calibri"/>
        <family val="2"/>
      </rPr>
      <t>)</t>
    </r>
    <phoneticPr fontId="4" type="noConversion"/>
  </si>
  <si>
    <r>
      <rPr>
        <b/>
        <sz val="11"/>
        <rFont val="宋体"/>
        <family val="3"/>
        <charset val="134"/>
      </rPr>
      <t>中国石油奖学金</t>
    </r>
    <phoneticPr fontId="4" type="noConversion"/>
  </si>
  <si>
    <r>
      <rPr>
        <b/>
        <sz val="11"/>
        <rFont val="宋体"/>
        <family val="3"/>
        <charset val="134"/>
      </rPr>
      <t>中国光谷奖学金</t>
    </r>
    <phoneticPr fontId="4" type="noConversion"/>
  </si>
  <si>
    <r>
      <rPr>
        <b/>
        <sz val="11"/>
        <rFont val="宋体"/>
        <family val="3"/>
        <charset val="134"/>
      </rPr>
      <t>合计</t>
    </r>
  </si>
  <si>
    <r>
      <t>2021-2022</t>
    </r>
    <r>
      <rPr>
        <b/>
        <sz val="18"/>
        <color indexed="8"/>
        <rFont val="宋体"/>
        <family val="3"/>
        <charset val="134"/>
      </rPr>
      <t>学年光电学院评奖评优</t>
    </r>
    <r>
      <rPr>
        <b/>
        <sz val="18"/>
        <color indexed="8"/>
        <rFont val="Calibri"/>
        <family val="2"/>
      </rPr>
      <t>-</t>
    </r>
    <r>
      <rPr>
        <b/>
        <sz val="18"/>
        <color indexed="8"/>
        <rFont val="宋体"/>
        <family val="3"/>
        <charset val="134"/>
      </rPr>
      <t>院设专项奖学金</t>
    </r>
    <phoneticPr fontId="4" type="noConversion"/>
  </si>
  <si>
    <r>
      <rPr>
        <b/>
        <sz val="11"/>
        <color indexed="8"/>
        <rFont val="宋体"/>
        <family val="3"/>
        <charset val="134"/>
      </rPr>
      <t>研究所</t>
    </r>
  </si>
  <si>
    <r>
      <rPr>
        <b/>
        <sz val="11"/>
        <color indexed="8"/>
        <rFont val="宋体"/>
        <family val="3"/>
        <charset val="134"/>
      </rPr>
      <t>级别</t>
    </r>
  </si>
  <si>
    <r>
      <rPr>
        <b/>
        <sz val="11"/>
        <color indexed="8"/>
        <rFont val="宋体"/>
        <family val="3"/>
        <charset val="134"/>
      </rPr>
      <t>金额</t>
    </r>
  </si>
  <si>
    <r>
      <rPr>
        <b/>
        <sz val="11"/>
        <color theme="1"/>
        <rFont val="宋体"/>
        <family val="3"/>
        <charset val="134"/>
      </rPr>
      <t>名额</t>
    </r>
    <phoneticPr fontId="4" type="noConversion"/>
  </si>
  <si>
    <r>
      <rPr>
        <b/>
        <sz val="11"/>
        <color theme="1"/>
        <rFont val="宋体"/>
        <family val="3"/>
        <charset val="134"/>
      </rPr>
      <t>评选对象</t>
    </r>
    <phoneticPr fontId="4" type="noConversion"/>
  </si>
  <si>
    <r>
      <rPr>
        <b/>
        <sz val="11"/>
        <color theme="1"/>
        <rFont val="宋体"/>
        <family val="3"/>
        <charset val="134"/>
      </rPr>
      <t>激光</t>
    </r>
    <phoneticPr fontId="4" type="noConversion"/>
  </si>
  <si>
    <r>
      <rPr>
        <b/>
        <sz val="11"/>
        <color indexed="8"/>
        <rFont val="宋体"/>
        <family val="3"/>
        <charset val="134"/>
      </rPr>
      <t>参评总人数</t>
    </r>
  </si>
  <si>
    <r>
      <rPr>
        <b/>
        <sz val="11"/>
        <color indexed="8"/>
        <rFont val="宋体"/>
        <family val="3"/>
        <charset val="134"/>
      </rPr>
      <t>博士生</t>
    </r>
  </si>
  <si>
    <r>
      <rPr>
        <b/>
        <sz val="11"/>
        <color indexed="8"/>
        <rFont val="宋体"/>
        <family val="3"/>
        <charset val="134"/>
      </rPr>
      <t>硕士生</t>
    </r>
  </si>
  <si>
    <r>
      <rPr>
        <b/>
        <sz val="11"/>
        <color indexed="8"/>
        <rFont val="宋体"/>
        <family val="3"/>
        <charset val="134"/>
      </rPr>
      <t>大华</t>
    </r>
    <r>
      <rPr>
        <b/>
        <sz val="11"/>
        <color indexed="8"/>
        <rFont val="Calibri"/>
        <family val="2"/>
      </rPr>
      <t>-</t>
    </r>
    <r>
      <rPr>
        <b/>
        <sz val="11"/>
        <color indexed="8"/>
        <rFont val="宋体"/>
        <family val="3"/>
        <charset val="134"/>
      </rPr>
      <t>学业奖学金</t>
    </r>
    <phoneticPr fontId="4" type="noConversion"/>
  </si>
  <si>
    <r>
      <rPr>
        <b/>
        <sz val="11"/>
        <rFont val="宋体"/>
        <family val="3"/>
        <charset val="134"/>
      </rPr>
      <t>硕士生</t>
    </r>
    <phoneticPr fontId="4" type="noConversion"/>
  </si>
  <si>
    <r>
      <rPr>
        <b/>
        <sz val="11"/>
        <rFont val="宋体"/>
        <family val="3"/>
        <charset val="134"/>
      </rPr>
      <t>博士生</t>
    </r>
    <phoneticPr fontId="4" type="noConversion"/>
  </si>
  <si>
    <r>
      <rPr>
        <b/>
        <sz val="11"/>
        <color theme="1"/>
        <rFont val="宋体"/>
        <family val="3"/>
        <charset val="134"/>
      </rPr>
      <t>陈君实</t>
    </r>
    <r>
      <rPr>
        <b/>
        <sz val="11"/>
        <color theme="1"/>
        <rFont val="Calibri"/>
        <family val="2"/>
      </rPr>
      <t>-</t>
    </r>
    <r>
      <rPr>
        <b/>
        <sz val="11"/>
        <color theme="1"/>
        <rFont val="宋体"/>
        <family val="3"/>
        <charset val="134"/>
      </rPr>
      <t>学业奖学金</t>
    </r>
    <phoneticPr fontId="19" type="noConversion"/>
  </si>
  <si>
    <r>
      <rPr>
        <b/>
        <sz val="11"/>
        <rFont val="宋体"/>
        <family val="3"/>
        <charset val="134"/>
      </rPr>
      <t>博硕皆可</t>
    </r>
  </si>
  <si>
    <r>
      <rPr>
        <b/>
        <sz val="11"/>
        <color indexed="8"/>
        <rFont val="宋体"/>
        <family val="3"/>
        <charset val="134"/>
      </rPr>
      <t>量子光学奖学金</t>
    </r>
    <phoneticPr fontId="4" type="noConversion"/>
  </si>
  <si>
    <r>
      <rPr>
        <b/>
        <sz val="11"/>
        <rFont val="宋体"/>
        <family val="3"/>
        <charset val="134"/>
      </rPr>
      <t>硕士生</t>
    </r>
    <phoneticPr fontId="4" type="noConversion"/>
  </si>
  <si>
    <r>
      <rPr>
        <b/>
        <sz val="10"/>
        <color indexed="8"/>
        <rFont val="宋体"/>
        <family val="3"/>
        <charset val="134"/>
      </rPr>
      <t>曹光彪奖学金</t>
    </r>
    <phoneticPr fontId="4" type="noConversion"/>
  </si>
  <si>
    <r>
      <rPr>
        <b/>
        <sz val="10"/>
        <color indexed="8"/>
        <rFont val="宋体"/>
        <family val="3"/>
        <charset val="134"/>
      </rPr>
      <t>一等</t>
    </r>
    <phoneticPr fontId="4" type="noConversion"/>
  </si>
  <si>
    <r>
      <rPr>
        <b/>
        <sz val="10"/>
        <color indexed="8"/>
        <rFont val="宋体"/>
        <family val="3"/>
        <charset val="134"/>
      </rPr>
      <t>二等</t>
    </r>
    <phoneticPr fontId="4" type="noConversion"/>
  </si>
  <si>
    <r>
      <rPr>
        <b/>
        <sz val="10"/>
        <color indexed="8"/>
        <rFont val="宋体"/>
        <family val="3"/>
        <charset val="134"/>
      </rPr>
      <t>三等</t>
    </r>
    <phoneticPr fontId="4" type="noConversion"/>
  </si>
  <si>
    <r>
      <rPr>
        <b/>
        <sz val="11"/>
        <color indexed="8"/>
        <rFont val="宋体"/>
        <family val="3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</si>
</sst>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0_ "/>
  </numFmts>
  <fonts count="43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0"/>
      <color rgb="FFC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theme="1" tint="0.1499984740745262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8"/>
      <color indexed="8"/>
      <name val="宋体"/>
      <family val="3"/>
      <charset val="134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76" fontId="15" fillId="0" borderId="4" xfId="0" applyNumberFormat="1" applyFont="1" applyFill="1" applyBorder="1" applyAlignment="1" applyProtection="1">
      <alignment horizontal="center" vertical="center"/>
    </xf>
    <xf numFmtId="176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 applyProtection="1">
      <alignment horizontal="center" vertical="center"/>
    </xf>
    <xf numFmtId="177" fontId="14" fillId="0" borderId="4" xfId="0" applyNumberFormat="1" applyFont="1" applyFill="1" applyBorder="1" applyAlignment="1" applyProtection="1">
      <alignment horizontal="center" vertical="center"/>
    </xf>
    <xf numFmtId="0" fontId="1" fillId="0" borderId="1" xfId="7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wrapText="1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1" fillId="0" borderId="4" xfId="3" applyNumberFormat="1" applyFont="1" applyFill="1" applyBorder="1" applyAlignment="1">
      <alignment horizontal="center" vertical="center" wrapText="1"/>
    </xf>
    <xf numFmtId="0" fontId="21" fillId="0" borderId="4" xfId="2" applyNumberFormat="1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176" fontId="25" fillId="0" borderId="4" xfId="0" applyNumberFormat="1" applyFont="1" applyFill="1" applyBorder="1" applyAlignment="1" applyProtection="1">
      <alignment horizontal="center" vertical="center"/>
    </xf>
    <xf numFmtId="176" fontId="24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7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 wrapText="1"/>
    </xf>
    <xf numFmtId="58" fontId="23" fillId="0" borderId="4" xfId="1" applyNumberFormat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 applyProtection="1">
      <alignment horizontal="center" vertical="center"/>
    </xf>
    <xf numFmtId="177" fontId="24" fillId="0" borderId="4" xfId="0" applyNumberFormat="1" applyFont="1" applyFill="1" applyBorder="1" applyAlignment="1" applyProtection="1">
      <alignment horizontal="center" vertical="center"/>
    </xf>
    <xf numFmtId="0" fontId="26" fillId="0" borderId="4" xfId="1" applyFont="1" applyFill="1" applyBorder="1" applyAlignment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24" fillId="2" borderId="4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178" fontId="18" fillId="0" borderId="4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23" fillId="0" borderId="4" xfId="1" applyNumberFormat="1" applyFont="1" applyFill="1" applyBorder="1" applyAlignment="1">
      <alignment horizontal="left" vertical="top" wrapText="1"/>
    </xf>
    <xf numFmtId="0" fontId="27" fillId="0" borderId="4" xfId="0" applyFont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8" fillId="0" borderId="7" xfId="0" applyFont="1" applyFill="1" applyBorder="1" applyAlignment="1">
      <alignment horizontal="center" vertical="center"/>
    </xf>
    <xf numFmtId="0" fontId="24" fillId="3" borderId="4" xfId="0" applyNumberFormat="1" applyFont="1" applyFill="1" applyBorder="1" applyAlignment="1" applyProtection="1">
      <alignment horizontal="center" vertical="center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24" fillId="3" borderId="4" xfId="0" applyNumberFormat="1" applyFont="1" applyFill="1" applyBorder="1" applyAlignment="1" applyProtection="1">
      <alignment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18" fillId="3" borderId="4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vertical="center" wrapText="1"/>
    </xf>
    <xf numFmtId="0" fontId="18" fillId="3" borderId="4" xfId="7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/>
    </xf>
    <xf numFmtId="58" fontId="23" fillId="3" borderId="4" xfId="1" applyNumberFormat="1" applyFont="1" applyFill="1" applyBorder="1" applyAlignment="1">
      <alignment horizontal="center" vertical="center" wrapText="1"/>
    </xf>
    <xf numFmtId="0" fontId="23" fillId="3" borderId="4" xfId="1" applyNumberFormat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/>
    </xf>
    <xf numFmtId="0" fontId="17" fillId="3" borderId="4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</xf>
    <xf numFmtId="0" fontId="24" fillId="4" borderId="4" xfId="0" applyNumberFormat="1" applyFont="1" applyFill="1" applyBorder="1" applyAlignment="1" applyProtection="1">
      <alignment horizontal="center" vertical="center"/>
    </xf>
    <xf numFmtId="0" fontId="24" fillId="4" borderId="4" xfId="0" applyNumberFormat="1" applyFont="1" applyFill="1" applyBorder="1" applyAlignment="1" applyProtection="1">
      <alignment horizontal="center" vertical="center" wrapText="1"/>
    </xf>
    <xf numFmtId="0" fontId="36" fillId="2" borderId="4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/>
    </xf>
    <xf numFmtId="0" fontId="36" fillId="0" borderId="4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8" fillId="2" borderId="4" xfId="0" applyNumberFormat="1" applyFont="1" applyFill="1" applyBorder="1" applyAlignment="1" applyProtection="1">
      <alignment horizontal="center" vertical="center"/>
    </xf>
    <xf numFmtId="0" fontId="38" fillId="0" borderId="4" xfId="0" applyNumberFormat="1" applyFont="1" applyFill="1" applyBorder="1" applyAlignment="1" applyProtection="1">
      <alignment horizontal="center" vertical="center"/>
    </xf>
    <xf numFmtId="0" fontId="33" fillId="0" borderId="4" xfId="1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 vertical="center"/>
    </xf>
    <xf numFmtId="0" fontId="36" fillId="0" borderId="4" xfId="1" applyFont="1" applyFill="1" applyBorder="1" applyAlignment="1">
      <alignment horizontal="center" vertical="center"/>
    </xf>
    <xf numFmtId="58" fontId="36" fillId="0" borderId="4" xfId="1" applyNumberFormat="1" applyFont="1" applyFill="1" applyBorder="1" applyAlignment="1">
      <alignment horizontal="center" vertical="center" wrapText="1"/>
    </xf>
    <xf numFmtId="0" fontId="36" fillId="0" borderId="4" xfId="1" applyNumberFormat="1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 applyProtection="1">
      <alignment horizontal="center" vertical="center" wrapText="1"/>
    </xf>
    <xf numFmtId="0" fontId="36" fillId="0" borderId="4" xfId="0" applyNumberFormat="1" applyFont="1" applyFill="1" applyBorder="1" applyAlignment="1" applyProtection="1">
      <alignment horizontal="center" vertical="center" wrapText="1"/>
    </xf>
    <xf numFmtId="0" fontId="36" fillId="0" borderId="4" xfId="0" applyNumberFormat="1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41" fillId="0" borderId="4" xfId="0" applyNumberFormat="1" applyFont="1" applyFill="1" applyBorder="1" applyAlignment="1" applyProtection="1">
      <alignment horizontal="center" vertical="center"/>
    </xf>
    <xf numFmtId="0" fontId="42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32" fillId="2" borderId="4" xfId="1" applyFont="1" applyFill="1" applyBorder="1" applyAlignment="1">
      <alignment horizontal="center" vertical="center"/>
    </xf>
    <xf numFmtId="0" fontId="39" fillId="2" borderId="8" xfId="0" applyNumberFormat="1" applyFont="1" applyFill="1" applyBorder="1" applyAlignment="1" applyProtection="1">
      <alignment horizontal="center" vertical="center"/>
    </xf>
    <xf numFmtId="0" fontId="39" fillId="2" borderId="9" xfId="0" applyNumberFormat="1" applyFont="1" applyFill="1" applyBorder="1" applyAlignment="1" applyProtection="1">
      <alignment horizontal="center" vertical="center"/>
    </xf>
    <xf numFmtId="0" fontId="39" fillId="2" borderId="3" xfId="0" applyNumberFormat="1" applyFont="1" applyFill="1" applyBorder="1" applyAlignment="1" applyProtection="1">
      <alignment horizontal="center" vertical="center"/>
    </xf>
    <xf numFmtId="0" fontId="30" fillId="3" borderId="4" xfId="1" applyFont="1" applyFill="1" applyBorder="1" applyAlignment="1">
      <alignment horizontal="center" vertical="center"/>
    </xf>
    <xf numFmtId="0" fontId="31" fillId="3" borderId="8" xfId="0" applyNumberFormat="1" applyFont="1" applyFill="1" applyBorder="1" applyAlignment="1" applyProtection="1">
      <alignment horizontal="center" vertical="center"/>
    </xf>
    <xf numFmtId="0" fontId="31" fillId="3" borderId="9" xfId="0" applyNumberFormat="1" applyFont="1" applyFill="1" applyBorder="1" applyAlignment="1" applyProtection="1">
      <alignment horizontal="center" vertical="center"/>
    </xf>
    <xf numFmtId="0" fontId="31" fillId="3" borderId="3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7"/>
    <cellStyle name="常规 3" xfId="3"/>
    <cellStyle name="常规 4" xfId="4"/>
    <cellStyle name="常规 4 2" xfId="8"/>
    <cellStyle name="常规 5" xfId="5"/>
    <cellStyle name="常规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40" sqref="F40"/>
    </sheetView>
  </sheetViews>
  <sheetFormatPr defaultColWidth="8.875" defaultRowHeight="14.25" x14ac:dyDescent="0.2"/>
  <cols>
    <col min="1" max="1" width="17.625" style="9" customWidth="1"/>
    <col min="2" max="2" width="7.625" style="9" customWidth="1"/>
    <col min="3" max="3" width="11.5" style="9" customWidth="1"/>
    <col min="4" max="4" width="17.75" style="9" customWidth="1"/>
    <col min="5" max="5" width="15.125" style="9" customWidth="1"/>
    <col min="6" max="6" width="12.125" style="9" customWidth="1"/>
    <col min="7" max="7" width="13.5" style="9" customWidth="1"/>
    <col min="8" max="8" width="17.75" style="9" customWidth="1"/>
    <col min="9" max="9" width="13.75" style="9" customWidth="1"/>
    <col min="10" max="10" width="7.625" style="24" customWidth="1"/>
    <col min="11" max="11" width="12.75" style="24" customWidth="1"/>
    <col min="12" max="12" width="9.125" style="9" customWidth="1"/>
    <col min="13" max="13" width="8.75" style="9" customWidth="1"/>
    <col min="14" max="16384" width="8.875" style="9"/>
  </cols>
  <sheetData>
    <row r="1" spans="1:13" ht="27.75" x14ac:dyDescent="0.2">
      <c r="A1" s="17"/>
      <c r="B1" s="17"/>
      <c r="C1" s="17" t="s">
        <v>47</v>
      </c>
      <c r="D1" s="23" t="s">
        <v>30</v>
      </c>
      <c r="E1" s="17" t="s">
        <v>27</v>
      </c>
      <c r="F1" s="17" t="s">
        <v>28</v>
      </c>
      <c r="G1" s="17" t="s">
        <v>29</v>
      </c>
      <c r="H1" s="116" t="s">
        <v>26</v>
      </c>
      <c r="I1" s="116"/>
      <c r="J1" s="8" t="s">
        <v>35</v>
      </c>
      <c r="K1" s="8" t="s">
        <v>36</v>
      </c>
      <c r="L1" s="7"/>
      <c r="M1" s="7"/>
    </row>
    <row r="2" spans="1:13" x14ac:dyDescent="0.2">
      <c r="A2" s="17" t="s">
        <v>31</v>
      </c>
      <c r="B2" s="17"/>
      <c r="C2" s="17">
        <v>266000</v>
      </c>
      <c r="D2" s="17">
        <f>E2+G2+J2+K2</f>
        <v>151000</v>
      </c>
      <c r="E2" s="17">
        <v>52000</v>
      </c>
      <c r="F2" s="17">
        <v>0</v>
      </c>
      <c r="G2" s="17">
        <v>25000</v>
      </c>
      <c r="H2" s="17" t="s">
        <v>32</v>
      </c>
      <c r="I2" s="17">
        <v>24000</v>
      </c>
      <c r="J2" s="23">
        <v>54000</v>
      </c>
      <c r="K2" s="23">
        <v>20000</v>
      </c>
      <c r="L2" s="7"/>
      <c r="M2" s="7"/>
    </row>
    <row r="3" spans="1:13" x14ac:dyDescent="0.2">
      <c r="A3" s="17"/>
      <c r="B3" s="17"/>
      <c r="C3" s="17"/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23" t="s">
        <v>43</v>
      </c>
      <c r="K3" s="23" t="s">
        <v>44</v>
      </c>
      <c r="L3" s="6" t="s">
        <v>45</v>
      </c>
      <c r="M3" s="6" t="s">
        <v>46</v>
      </c>
    </row>
    <row r="4" spans="1:13" x14ac:dyDescent="0.2">
      <c r="A4" s="17"/>
      <c r="B4" s="17"/>
      <c r="C4" s="17"/>
      <c r="D4" s="17">
        <f>E4+F4+G4+H4+I4+J4+K4+L4+M4</f>
        <v>67000</v>
      </c>
      <c r="E4" s="17">
        <v>12000</v>
      </c>
      <c r="F4" s="17">
        <v>1500</v>
      </c>
      <c r="G4" s="17">
        <v>5000</v>
      </c>
      <c r="H4" s="17">
        <v>5000</v>
      </c>
      <c r="I4" s="17">
        <v>5000</v>
      </c>
      <c r="J4" s="23">
        <v>16000</v>
      </c>
      <c r="K4" s="23">
        <v>4500</v>
      </c>
      <c r="L4" s="17">
        <v>3000</v>
      </c>
      <c r="M4" s="17">
        <v>15000</v>
      </c>
    </row>
    <row r="5" spans="1:13" x14ac:dyDescent="0.2">
      <c r="A5" s="25"/>
      <c r="B5" s="25"/>
      <c r="C5" s="25"/>
      <c r="D5" s="25"/>
      <c r="E5" s="25"/>
      <c r="F5" s="25"/>
      <c r="G5" s="25"/>
      <c r="H5" s="25"/>
      <c r="I5" s="5"/>
      <c r="J5" s="1"/>
      <c r="K5" s="1"/>
      <c r="L5" s="5"/>
      <c r="M5" s="5"/>
    </row>
    <row r="6" spans="1:13" x14ac:dyDescent="0.2">
      <c r="A6" s="26"/>
      <c r="B6" s="26"/>
      <c r="C6" s="26"/>
      <c r="D6" s="26"/>
      <c r="E6" s="26"/>
      <c r="F6" s="26"/>
      <c r="G6" s="26"/>
      <c r="H6" s="26"/>
      <c r="I6" s="5"/>
      <c r="J6" s="1"/>
      <c r="K6" s="1"/>
      <c r="L6" s="5"/>
      <c r="M6" s="5"/>
    </row>
    <row r="7" spans="1:13" ht="40.5" x14ac:dyDescent="0.2">
      <c r="A7" s="19"/>
      <c r="B7" s="20" t="s">
        <v>14</v>
      </c>
      <c r="C7" s="20" t="s">
        <v>15</v>
      </c>
      <c r="D7" s="21" t="s">
        <v>16</v>
      </c>
      <c r="E7" s="21" t="s">
        <v>17</v>
      </c>
      <c r="F7" s="22" t="s">
        <v>33</v>
      </c>
      <c r="G7" s="22" t="s">
        <v>24</v>
      </c>
      <c r="H7" s="21" t="s">
        <v>9</v>
      </c>
      <c r="I7" s="5"/>
    </row>
    <row r="8" spans="1:13" ht="20.100000000000001" customHeight="1" x14ac:dyDescent="0.2">
      <c r="A8" s="3" t="s">
        <v>34</v>
      </c>
      <c r="B8" s="2"/>
      <c r="C8" s="2"/>
      <c r="D8" s="3"/>
      <c r="E8" s="10">
        <f>D4/B19</f>
        <v>184.06593406593407</v>
      </c>
      <c r="F8" s="11">
        <f>D2/B19</f>
        <v>414.83516483516485</v>
      </c>
      <c r="G8" s="11">
        <f>(D2-F17+24000)/(B19-B17)</f>
        <v>483.80068207654409</v>
      </c>
      <c r="H8" s="17"/>
      <c r="I8" s="5"/>
    </row>
    <row r="9" spans="1:13" ht="20.100000000000001" customHeight="1" x14ac:dyDescent="0.2">
      <c r="A9" s="17"/>
      <c r="B9" s="2"/>
      <c r="C9" s="2"/>
      <c r="D9" s="3"/>
      <c r="E9" s="3"/>
      <c r="F9" s="4"/>
      <c r="G9" s="17"/>
      <c r="H9" s="17"/>
      <c r="I9" s="5"/>
    </row>
    <row r="10" spans="1:13" ht="20.100000000000001" customHeight="1" x14ac:dyDescent="0.2">
      <c r="A10" s="12" t="s">
        <v>0</v>
      </c>
      <c r="B10" s="13">
        <v>41</v>
      </c>
      <c r="C10" s="13">
        <v>15</v>
      </c>
      <c r="D10" s="13">
        <v>26</v>
      </c>
      <c r="E10" s="14">
        <f t="shared" ref="E10:E18" si="0">$E$8*B10</f>
        <v>7546.7032967032974</v>
      </c>
      <c r="F10" s="14">
        <f t="shared" ref="F10:F18" si="1">$F$8*B10</f>
        <v>17008.241758241758</v>
      </c>
      <c r="G10" s="15">
        <f t="shared" ref="G10:G16" si="2">$G$8*B10</f>
        <v>19835.827965138309</v>
      </c>
      <c r="H10" s="14">
        <f t="shared" ref="H10:H18" si="3">E10+G10</f>
        <v>27382.531261841606</v>
      </c>
      <c r="I10" s="5"/>
    </row>
    <row r="11" spans="1:13" ht="20.100000000000001" customHeight="1" x14ac:dyDescent="0.2">
      <c r="A11" s="12" t="s">
        <v>1</v>
      </c>
      <c r="B11" s="13">
        <v>22</v>
      </c>
      <c r="C11" s="13">
        <v>4</v>
      </c>
      <c r="D11" s="13">
        <v>18</v>
      </c>
      <c r="E11" s="14">
        <f t="shared" si="0"/>
        <v>4049.4505494505497</v>
      </c>
      <c r="F11" s="14">
        <f t="shared" si="1"/>
        <v>9126.3736263736264</v>
      </c>
      <c r="G11" s="15">
        <f t="shared" si="2"/>
        <v>10643.615005683971</v>
      </c>
      <c r="H11" s="14">
        <f t="shared" si="3"/>
        <v>14693.065555134521</v>
      </c>
      <c r="I11" s="5"/>
    </row>
    <row r="12" spans="1:13" ht="20.100000000000001" customHeight="1" x14ac:dyDescent="0.2">
      <c r="A12" s="12" t="s">
        <v>2</v>
      </c>
      <c r="B12" s="13">
        <v>31</v>
      </c>
      <c r="C12" s="13">
        <v>9</v>
      </c>
      <c r="D12" s="13">
        <v>22</v>
      </c>
      <c r="E12" s="14">
        <f t="shared" si="0"/>
        <v>5706.0439560439563</v>
      </c>
      <c r="F12" s="14">
        <f t="shared" si="1"/>
        <v>12859.89010989011</v>
      </c>
      <c r="G12" s="15">
        <f t="shared" si="2"/>
        <v>14997.821144372867</v>
      </c>
      <c r="H12" s="14">
        <f t="shared" si="3"/>
        <v>20703.865100416824</v>
      </c>
      <c r="I12" s="5"/>
    </row>
    <row r="13" spans="1:13" ht="20.100000000000001" customHeight="1" x14ac:dyDescent="0.2">
      <c r="A13" s="12" t="s">
        <v>3</v>
      </c>
      <c r="B13" s="13">
        <v>39</v>
      </c>
      <c r="C13" s="13">
        <v>15</v>
      </c>
      <c r="D13" s="13">
        <v>24</v>
      </c>
      <c r="E13" s="14">
        <f t="shared" si="0"/>
        <v>7178.5714285714284</v>
      </c>
      <c r="F13" s="14">
        <f t="shared" si="1"/>
        <v>16178.571428571429</v>
      </c>
      <c r="G13" s="15">
        <f t="shared" si="2"/>
        <v>18868.226600985221</v>
      </c>
      <c r="H13" s="14">
        <f t="shared" si="3"/>
        <v>26046.798029556649</v>
      </c>
      <c r="I13" s="5"/>
    </row>
    <row r="14" spans="1:13" ht="20.100000000000001" customHeight="1" x14ac:dyDescent="0.2">
      <c r="A14" s="12" t="s">
        <v>4</v>
      </c>
      <c r="B14" s="13">
        <v>28</v>
      </c>
      <c r="C14" s="13">
        <v>13</v>
      </c>
      <c r="D14" s="13">
        <v>15</v>
      </c>
      <c r="E14" s="14">
        <f t="shared" si="0"/>
        <v>5153.8461538461543</v>
      </c>
      <c r="F14" s="14">
        <f t="shared" si="1"/>
        <v>11615.384615384615</v>
      </c>
      <c r="G14" s="15">
        <f t="shared" si="2"/>
        <v>13546.419098143235</v>
      </c>
      <c r="H14" s="14">
        <f t="shared" si="3"/>
        <v>18700.265251989389</v>
      </c>
      <c r="I14" s="5"/>
    </row>
    <row r="15" spans="1:13" ht="20.100000000000001" customHeight="1" x14ac:dyDescent="0.2">
      <c r="A15" s="12" t="s">
        <v>5</v>
      </c>
      <c r="B15" s="13">
        <v>61</v>
      </c>
      <c r="C15" s="13">
        <v>27</v>
      </c>
      <c r="D15" s="13">
        <v>34</v>
      </c>
      <c r="E15" s="14">
        <f t="shared" si="0"/>
        <v>11228.021978021978</v>
      </c>
      <c r="F15" s="14">
        <f t="shared" si="1"/>
        <v>25304.945054945056</v>
      </c>
      <c r="G15" s="15">
        <f t="shared" si="2"/>
        <v>29511.84160666919</v>
      </c>
      <c r="H15" s="14">
        <f t="shared" si="3"/>
        <v>40739.863584691164</v>
      </c>
      <c r="I15" s="18"/>
    </row>
    <row r="16" spans="1:13" ht="20.100000000000001" customHeight="1" x14ac:dyDescent="0.2">
      <c r="A16" s="12" t="s">
        <v>6</v>
      </c>
      <c r="B16" s="13">
        <v>97</v>
      </c>
      <c r="C16" s="13">
        <v>45</v>
      </c>
      <c r="D16" s="13">
        <v>52</v>
      </c>
      <c r="E16" s="14">
        <f t="shared" si="0"/>
        <v>17854.395604395606</v>
      </c>
      <c r="F16" s="14">
        <f t="shared" si="1"/>
        <v>40239.010989010989</v>
      </c>
      <c r="G16" s="15">
        <f t="shared" si="2"/>
        <v>46928.666161424779</v>
      </c>
      <c r="H16" s="14">
        <f t="shared" si="3"/>
        <v>64783.061765820385</v>
      </c>
      <c r="I16" s="18"/>
    </row>
    <row r="17" spans="1:9" ht="20.100000000000001" customHeight="1" x14ac:dyDescent="0.2">
      <c r="A17" s="12" t="s">
        <v>7</v>
      </c>
      <c r="B17" s="13">
        <v>16</v>
      </c>
      <c r="C17" s="13">
        <v>13</v>
      </c>
      <c r="D17" s="13">
        <v>3</v>
      </c>
      <c r="E17" s="14">
        <f t="shared" si="0"/>
        <v>2945.0549450549452</v>
      </c>
      <c r="F17" s="14">
        <f t="shared" si="1"/>
        <v>6637.3626373626375</v>
      </c>
      <c r="G17" s="15">
        <f>F17+24000</f>
        <v>30637.362637362639</v>
      </c>
      <c r="H17" s="14">
        <f t="shared" si="3"/>
        <v>33582.417582417584</v>
      </c>
      <c r="I17" s="18"/>
    </row>
    <row r="18" spans="1:9" ht="20.100000000000001" customHeight="1" x14ac:dyDescent="0.2">
      <c r="A18" s="12" t="s">
        <v>8</v>
      </c>
      <c r="B18" s="13">
        <v>29</v>
      </c>
      <c r="C18" s="13">
        <v>18</v>
      </c>
      <c r="D18" s="13">
        <v>11</v>
      </c>
      <c r="E18" s="14">
        <f t="shared" si="0"/>
        <v>5337.9120879120883</v>
      </c>
      <c r="F18" s="14">
        <f t="shared" si="1"/>
        <v>12030.219780219781</v>
      </c>
      <c r="G18" s="15">
        <f>$G$8*B18</f>
        <v>14030.219780219779</v>
      </c>
      <c r="H18" s="14">
        <f t="shared" si="3"/>
        <v>19368.131868131866</v>
      </c>
      <c r="I18" s="18"/>
    </row>
    <row r="19" spans="1:9" ht="20.100000000000001" customHeight="1" x14ac:dyDescent="0.2">
      <c r="A19" s="16" t="s">
        <v>9</v>
      </c>
      <c r="B19" s="16">
        <f>B18+B17+B16+B15+B14+B13+B12+B11+B10</f>
        <v>364</v>
      </c>
      <c r="C19" s="16">
        <f>C18+C17+C16+C15+C14+C13+C12+C11+C10</f>
        <v>159</v>
      </c>
      <c r="D19" s="16">
        <f>D18+D17+D16+D15+D14+D13+D12+D11+D10</f>
        <v>205</v>
      </c>
      <c r="E19" s="17">
        <f>SUM(E10:E18)</f>
        <v>67000</v>
      </c>
      <c r="F19" s="14">
        <f>SUM(F10:F18)</f>
        <v>151000</v>
      </c>
      <c r="G19" s="17">
        <f>SUM(G10:G18)</f>
        <v>199000</v>
      </c>
      <c r="H19" s="17">
        <f>SUM(H10:H18)</f>
        <v>266000</v>
      </c>
      <c r="I19" s="5"/>
    </row>
    <row r="20" spans="1:9" hidden="1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hidden="1" x14ac:dyDescent="0.2">
      <c r="A21" s="17"/>
      <c r="B21" s="17"/>
      <c r="C21" s="17" t="s">
        <v>50</v>
      </c>
      <c r="D21" s="17" t="s">
        <v>30</v>
      </c>
      <c r="E21" s="17" t="s">
        <v>27</v>
      </c>
      <c r="F21" s="17" t="s">
        <v>28</v>
      </c>
      <c r="G21" s="17" t="s">
        <v>29</v>
      </c>
      <c r="H21" s="17" t="s">
        <v>26</v>
      </c>
      <c r="I21" s="17"/>
    </row>
    <row r="22" spans="1:9" hidden="1" x14ac:dyDescent="0.2">
      <c r="A22" s="7" t="s">
        <v>31</v>
      </c>
      <c r="B22" s="7"/>
      <c r="C22" s="7">
        <v>62500</v>
      </c>
      <c r="D22" s="7">
        <v>80000</v>
      </c>
      <c r="E22" s="7">
        <v>52000</v>
      </c>
      <c r="F22" s="7">
        <v>3000</v>
      </c>
      <c r="G22" s="7">
        <v>25000</v>
      </c>
      <c r="H22" s="7" t="s">
        <v>32</v>
      </c>
      <c r="I22" s="7">
        <v>24000</v>
      </c>
    </row>
    <row r="23" spans="1:9" hidden="1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9" hidden="1" x14ac:dyDescent="0.2">
      <c r="A24" s="7"/>
      <c r="B24" s="7" t="s">
        <v>14</v>
      </c>
      <c r="C24" s="7" t="s">
        <v>15</v>
      </c>
      <c r="D24" s="7" t="s">
        <v>16</v>
      </c>
      <c r="E24" s="7" t="s">
        <v>17</v>
      </c>
      <c r="F24" s="7" t="s">
        <v>33</v>
      </c>
      <c r="G24" s="7" t="s">
        <v>24</v>
      </c>
      <c r="H24" s="7" t="s">
        <v>9</v>
      </c>
      <c r="I24" s="7"/>
    </row>
    <row r="25" spans="1:9" hidden="1" x14ac:dyDescent="0.2">
      <c r="A25" s="7" t="s">
        <v>34</v>
      </c>
      <c r="B25" s="7"/>
      <c r="C25" s="7"/>
      <c r="D25" s="7"/>
      <c r="E25" s="7">
        <v>160.25641025641025</v>
      </c>
      <c r="F25" s="7">
        <v>205.12820512820514</v>
      </c>
      <c r="G25" s="7">
        <v>270.7019756200084</v>
      </c>
      <c r="H25" s="7"/>
      <c r="I25" s="7"/>
    </row>
    <row r="26" spans="1:9" hidden="1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9" hidden="1" x14ac:dyDescent="0.2">
      <c r="A27" s="7" t="s">
        <v>0</v>
      </c>
      <c r="B27" s="7">
        <v>51</v>
      </c>
      <c r="C27" s="7">
        <v>20</v>
      </c>
      <c r="D27" s="7">
        <v>31</v>
      </c>
      <c r="E27" s="7">
        <v>8173.0769230769229</v>
      </c>
      <c r="F27" s="7">
        <v>10461.538461538463</v>
      </c>
      <c r="G27" s="7">
        <v>13805.800756620429</v>
      </c>
      <c r="H27" s="7">
        <v>21978.877679697351</v>
      </c>
      <c r="I27" s="7"/>
    </row>
    <row r="28" spans="1:9" hidden="1" x14ac:dyDescent="0.2">
      <c r="A28" s="7" t="s">
        <v>1</v>
      </c>
      <c r="B28" s="7">
        <v>28</v>
      </c>
      <c r="C28" s="7">
        <v>6</v>
      </c>
      <c r="D28" s="7">
        <v>22</v>
      </c>
      <c r="E28" s="7">
        <v>4487.1794871794873</v>
      </c>
      <c r="F28" s="7">
        <v>5743.5897435897441</v>
      </c>
      <c r="G28" s="7">
        <v>7579.6553173602351</v>
      </c>
      <c r="H28" s="7">
        <v>12066.834804539722</v>
      </c>
      <c r="I28" s="7"/>
    </row>
    <row r="29" spans="1:9" hidden="1" x14ac:dyDescent="0.2">
      <c r="A29" s="7" t="s">
        <v>2</v>
      </c>
      <c r="B29" s="7">
        <v>34</v>
      </c>
      <c r="C29" s="7">
        <v>9</v>
      </c>
      <c r="D29" s="7">
        <v>25</v>
      </c>
      <c r="E29" s="7">
        <v>5448.7179487179483</v>
      </c>
      <c r="F29" s="7">
        <v>6974.3589743589746</v>
      </c>
      <c r="G29" s="7">
        <v>9203.8671710802846</v>
      </c>
      <c r="H29" s="7">
        <v>14652.585119798234</v>
      </c>
      <c r="I29" s="7"/>
    </row>
    <row r="30" spans="1:9" hidden="1" x14ac:dyDescent="0.2">
      <c r="A30" s="7" t="s">
        <v>3</v>
      </c>
      <c r="B30" s="7">
        <v>43</v>
      </c>
      <c r="C30" s="7">
        <v>19</v>
      </c>
      <c r="D30" s="7">
        <v>24</v>
      </c>
      <c r="E30" s="7">
        <v>6891.0256410256407</v>
      </c>
      <c r="F30" s="7">
        <v>8820.5128205128203</v>
      </c>
      <c r="G30" s="7">
        <v>11640.184951660362</v>
      </c>
      <c r="H30" s="7">
        <v>18531.210592686002</v>
      </c>
      <c r="I30" s="7"/>
    </row>
    <row r="31" spans="1:9" hidden="1" x14ac:dyDescent="0.2">
      <c r="A31" s="7" t="s">
        <v>4</v>
      </c>
      <c r="B31" s="7">
        <v>29</v>
      </c>
      <c r="C31" s="7">
        <v>13</v>
      </c>
      <c r="D31" s="7">
        <v>16</v>
      </c>
      <c r="E31" s="7">
        <v>4647.4358974358975</v>
      </c>
      <c r="F31" s="7">
        <v>5948.7179487179492</v>
      </c>
      <c r="G31" s="7">
        <v>7850.3572929802431</v>
      </c>
      <c r="H31" s="7">
        <v>12497.793190416141</v>
      </c>
      <c r="I31" s="7"/>
    </row>
    <row r="32" spans="1:9" hidden="1" x14ac:dyDescent="0.2">
      <c r="A32" s="7" t="s">
        <v>5</v>
      </c>
      <c r="B32" s="7">
        <v>58</v>
      </c>
      <c r="C32" s="7">
        <v>25</v>
      </c>
      <c r="D32" s="7">
        <v>33</v>
      </c>
      <c r="E32" s="7">
        <v>9294.8717948717949</v>
      </c>
      <c r="F32" s="7">
        <v>11897.435897435898</v>
      </c>
      <c r="G32" s="7">
        <v>15700.714585960486</v>
      </c>
      <c r="H32" s="7">
        <v>24995.586380832283</v>
      </c>
      <c r="I32" s="7"/>
    </row>
    <row r="33" spans="1:9" hidden="1" x14ac:dyDescent="0.2">
      <c r="A33" s="7" t="s">
        <v>6</v>
      </c>
      <c r="B33" s="7">
        <v>101</v>
      </c>
      <c r="C33" s="7">
        <v>55</v>
      </c>
      <c r="D33" s="7">
        <v>46</v>
      </c>
      <c r="E33" s="7">
        <v>16185.897435897436</v>
      </c>
      <c r="F33" s="7">
        <v>20717.948717948719</v>
      </c>
      <c r="G33" s="7">
        <v>27340.899537620848</v>
      </c>
      <c r="H33" s="7">
        <v>43526.796973518285</v>
      </c>
      <c r="I33" s="7"/>
    </row>
    <row r="34" spans="1:9" hidden="1" x14ac:dyDescent="0.2">
      <c r="A34" s="7" t="s">
        <v>7</v>
      </c>
      <c r="B34" s="7">
        <v>24</v>
      </c>
      <c r="C34" s="7">
        <v>17</v>
      </c>
      <c r="D34" s="7">
        <v>7</v>
      </c>
      <c r="E34" s="7">
        <v>3846.1538461538457</v>
      </c>
      <c r="F34" s="7">
        <v>4923.0769230769238</v>
      </c>
      <c r="G34" s="7">
        <v>28923.076923076922</v>
      </c>
      <c r="H34" s="7">
        <v>32769.230769230766</v>
      </c>
      <c r="I34" s="7"/>
    </row>
    <row r="35" spans="1:9" hidden="1" x14ac:dyDescent="0.2">
      <c r="A35" s="7" t="s">
        <v>8</v>
      </c>
      <c r="B35" s="7">
        <v>22</v>
      </c>
      <c r="C35" s="7">
        <v>15</v>
      </c>
      <c r="D35" s="7">
        <v>7</v>
      </c>
      <c r="E35" s="7">
        <v>3525.6410256410254</v>
      </c>
      <c r="F35" s="7">
        <v>4512.8205128205127</v>
      </c>
      <c r="G35" s="7">
        <v>5955.4434636401847</v>
      </c>
      <c r="H35" s="7">
        <v>9481.0844892812092</v>
      </c>
      <c r="I35" s="7"/>
    </row>
    <row r="36" spans="1:9" hidden="1" x14ac:dyDescent="0.2">
      <c r="A36" s="7" t="s">
        <v>9</v>
      </c>
      <c r="B36" s="7">
        <v>390</v>
      </c>
      <c r="C36" s="7">
        <v>179</v>
      </c>
      <c r="D36" s="7">
        <v>211</v>
      </c>
      <c r="E36" s="7">
        <v>62500</v>
      </c>
      <c r="F36" s="7">
        <v>80000</v>
      </c>
      <c r="G36" s="7">
        <v>127999.99999999999</v>
      </c>
      <c r="H36" s="7">
        <v>190499.99999999997</v>
      </c>
      <c r="I36" s="7"/>
    </row>
    <row r="37" spans="1:9" hidden="1" x14ac:dyDescent="0.2"/>
  </sheetData>
  <mergeCells count="1">
    <mergeCell ref="H1:I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F10" sqref="F10"/>
    </sheetView>
  </sheetViews>
  <sheetFormatPr defaultRowHeight="14.25" x14ac:dyDescent="0.2"/>
  <cols>
    <col min="1" max="1" width="15.625" customWidth="1"/>
    <col min="2" max="2" width="8" customWidth="1"/>
    <col min="3" max="3" width="7.625" customWidth="1"/>
    <col min="4" max="4" width="6.125" customWidth="1"/>
    <col min="5" max="5" width="16.875" customWidth="1"/>
    <col min="6" max="13" width="15.625" customWidth="1"/>
  </cols>
  <sheetData>
    <row r="1" spans="1:13" ht="23.25" x14ac:dyDescent="0.2">
      <c r="A1" s="117" t="s">
        <v>142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s="100" customFormat="1" ht="20.100000000000001" customHeight="1" x14ac:dyDescent="0.2">
      <c r="A2" s="103" t="s">
        <v>143</v>
      </c>
      <c r="B2" s="103" t="s">
        <v>144</v>
      </c>
      <c r="C2" s="103" t="s">
        <v>145</v>
      </c>
      <c r="D2" s="103" t="s">
        <v>146</v>
      </c>
      <c r="E2" s="103" t="s">
        <v>147</v>
      </c>
      <c r="F2" s="103" t="s">
        <v>148</v>
      </c>
      <c r="G2" s="104" t="s">
        <v>149</v>
      </c>
      <c r="H2" s="104" t="s">
        <v>150</v>
      </c>
      <c r="I2" s="103" t="s">
        <v>151</v>
      </c>
      <c r="J2" s="104" t="s">
        <v>152</v>
      </c>
      <c r="K2" s="104" t="s">
        <v>153</v>
      </c>
      <c r="L2" s="103" t="s">
        <v>154</v>
      </c>
      <c r="M2" s="103" t="s">
        <v>155</v>
      </c>
    </row>
    <row r="3" spans="1:13" ht="20.100000000000001" customHeight="1" x14ac:dyDescent="0.25">
      <c r="A3" s="103" t="s">
        <v>156</v>
      </c>
      <c r="B3" s="103"/>
      <c r="C3" s="103"/>
      <c r="D3" s="103"/>
      <c r="E3" s="103"/>
      <c r="F3" s="105">
        <f>F4+F5</f>
        <v>75</v>
      </c>
      <c r="G3" s="105">
        <f t="shared" ref="G3:L3" si="0">G4+G5</f>
        <v>100</v>
      </c>
      <c r="H3" s="105">
        <f t="shared" si="0"/>
        <v>39</v>
      </c>
      <c r="I3" s="105">
        <f t="shared" si="0"/>
        <v>44</v>
      </c>
      <c r="J3" s="105">
        <f t="shared" si="0"/>
        <v>36</v>
      </c>
      <c r="K3" s="105">
        <f t="shared" si="0"/>
        <v>46</v>
      </c>
      <c r="L3" s="105">
        <f t="shared" si="0"/>
        <v>61</v>
      </c>
      <c r="M3" s="105">
        <f>SUM(F3:L3)</f>
        <v>401</v>
      </c>
    </row>
    <row r="4" spans="1:13" ht="20.100000000000001" customHeight="1" x14ac:dyDescent="0.25">
      <c r="A4" s="103" t="s">
        <v>157</v>
      </c>
      <c r="B4" s="103"/>
      <c r="C4" s="103"/>
      <c r="D4" s="103"/>
      <c r="E4" s="103"/>
      <c r="F4" s="106">
        <v>48</v>
      </c>
      <c r="G4" s="105">
        <v>71</v>
      </c>
      <c r="H4" s="105">
        <v>18</v>
      </c>
      <c r="I4" s="105">
        <v>29</v>
      </c>
      <c r="J4" s="105">
        <v>21</v>
      </c>
      <c r="K4" s="105">
        <v>31</v>
      </c>
      <c r="L4" s="105">
        <v>40</v>
      </c>
      <c r="M4" s="105">
        <f t="shared" ref="M4:M5" si="1">SUM(F4:L4)</f>
        <v>258</v>
      </c>
    </row>
    <row r="5" spans="1:13" ht="20.100000000000001" customHeight="1" x14ac:dyDescent="0.25">
      <c r="A5" s="103" t="s">
        <v>158</v>
      </c>
      <c r="B5" s="103"/>
      <c r="C5" s="103"/>
      <c r="D5" s="103"/>
      <c r="E5" s="103"/>
      <c r="F5" s="105">
        <v>27</v>
      </c>
      <c r="G5" s="105">
        <v>29</v>
      </c>
      <c r="H5" s="105">
        <v>21</v>
      </c>
      <c r="I5" s="105">
        <v>15</v>
      </c>
      <c r="J5" s="105">
        <v>15</v>
      </c>
      <c r="K5" s="105">
        <v>15</v>
      </c>
      <c r="L5" s="105">
        <v>21</v>
      </c>
      <c r="M5" s="105">
        <f t="shared" si="1"/>
        <v>143</v>
      </c>
    </row>
    <row r="6" spans="1:13" ht="20.100000000000001" customHeight="1" x14ac:dyDescent="0.2">
      <c r="A6" s="107" t="s">
        <v>159</v>
      </c>
      <c r="B6" s="98"/>
      <c r="C6" s="98">
        <v>3000</v>
      </c>
      <c r="D6" s="99">
        <v>1</v>
      </c>
      <c r="E6" s="98" t="s">
        <v>160</v>
      </c>
      <c r="F6" s="99"/>
      <c r="G6" s="99">
        <v>1</v>
      </c>
      <c r="H6" s="99"/>
      <c r="I6" s="99"/>
      <c r="J6" s="99"/>
      <c r="K6" s="99"/>
      <c r="L6" s="99"/>
      <c r="M6" s="99">
        <f>SUM(F6:L6)</f>
        <v>1</v>
      </c>
    </row>
    <row r="7" spans="1:13" ht="20.100000000000001" customHeight="1" x14ac:dyDescent="0.2">
      <c r="A7" s="107" t="s">
        <v>159</v>
      </c>
      <c r="B7" s="98"/>
      <c r="C7" s="98">
        <v>2000</v>
      </c>
      <c r="D7" s="99">
        <v>1</v>
      </c>
      <c r="E7" s="99" t="s">
        <v>161</v>
      </c>
      <c r="F7" s="99"/>
      <c r="G7" s="99"/>
      <c r="H7" s="99"/>
      <c r="I7" s="99"/>
      <c r="J7" s="99">
        <v>1</v>
      </c>
      <c r="K7" s="99"/>
      <c r="L7" s="99"/>
      <c r="M7" s="99">
        <v>1</v>
      </c>
    </row>
    <row r="8" spans="1:13" ht="20.100000000000001" customHeight="1" x14ac:dyDescent="0.2">
      <c r="A8" s="107" t="s">
        <v>162</v>
      </c>
      <c r="B8" s="98"/>
      <c r="C8" s="98">
        <v>10000</v>
      </c>
      <c r="D8" s="99">
        <v>1</v>
      </c>
      <c r="E8" s="99"/>
      <c r="F8" s="99"/>
      <c r="G8" s="99"/>
      <c r="H8" s="99"/>
      <c r="I8" s="99"/>
      <c r="J8" s="99"/>
      <c r="K8" s="99">
        <v>1</v>
      </c>
      <c r="L8" s="99"/>
      <c r="M8" s="99">
        <v>1</v>
      </c>
    </row>
    <row r="9" spans="1:13" ht="52.5" customHeight="1" x14ac:dyDescent="0.2">
      <c r="A9" s="98" t="s">
        <v>163</v>
      </c>
      <c r="B9" s="98" t="s">
        <v>164</v>
      </c>
      <c r="C9" s="98">
        <v>2500</v>
      </c>
      <c r="D9" s="99">
        <v>2</v>
      </c>
      <c r="E9" s="108" t="s">
        <v>165</v>
      </c>
      <c r="F9" s="99"/>
      <c r="G9" s="99"/>
      <c r="H9" s="99"/>
      <c r="I9" s="99">
        <v>1</v>
      </c>
      <c r="J9" s="99"/>
      <c r="K9" s="99">
        <v>1</v>
      </c>
      <c r="L9" s="99"/>
      <c r="M9" s="99">
        <f>SUM(F9:L9)</f>
        <v>2</v>
      </c>
    </row>
    <row r="10" spans="1:13" ht="56.65" customHeight="1" x14ac:dyDescent="0.2">
      <c r="A10" s="107" t="s">
        <v>166</v>
      </c>
      <c r="B10" s="98"/>
      <c r="C10" s="98">
        <v>15000</v>
      </c>
      <c r="D10" s="99">
        <v>1</v>
      </c>
      <c r="E10" s="98" t="s">
        <v>167</v>
      </c>
      <c r="F10" s="99"/>
      <c r="G10" s="99"/>
      <c r="H10" s="99"/>
      <c r="I10" s="99"/>
      <c r="J10" s="99"/>
      <c r="K10" s="99"/>
      <c r="L10" s="99">
        <v>1</v>
      </c>
      <c r="M10" s="99">
        <v>1</v>
      </c>
    </row>
    <row r="11" spans="1:13" ht="62.65" customHeight="1" x14ac:dyDescent="0.2">
      <c r="A11" s="98" t="s">
        <v>168</v>
      </c>
      <c r="B11" s="98"/>
      <c r="C11" s="98">
        <v>5000</v>
      </c>
      <c r="D11" s="99">
        <v>1</v>
      </c>
      <c r="E11" s="98" t="s">
        <v>169</v>
      </c>
      <c r="F11" s="99"/>
      <c r="G11" s="99">
        <v>1</v>
      </c>
      <c r="H11" s="99"/>
      <c r="I11" s="99"/>
      <c r="J11" s="99"/>
      <c r="K11" s="99"/>
      <c r="L11" s="99"/>
      <c r="M11" s="99">
        <v>1</v>
      </c>
    </row>
    <row r="12" spans="1:13" ht="81" customHeight="1" x14ac:dyDescent="0.2">
      <c r="A12" s="98" t="s">
        <v>170</v>
      </c>
      <c r="B12" s="107"/>
      <c r="C12" s="107">
        <v>10000</v>
      </c>
      <c r="D12" s="99">
        <v>1</v>
      </c>
      <c r="E12" s="109" t="s">
        <v>171</v>
      </c>
      <c r="F12" s="99"/>
      <c r="G12" s="99"/>
      <c r="H12" s="99">
        <v>1</v>
      </c>
      <c r="I12" s="99"/>
      <c r="J12" s="99"/>
      <c r="K12" s="99"/>
      <c r="L12" s="99"/>
      <c r="M12" s="99">
        <v>1</v>
      </c>
    </row>
    <row r="13" spans="1:13" ht="67.5" customHeight="1" x14ac:dyDescent="0.2">
      <c r="A13" s="98" t="s">
        <v>172</v>
      </c>
      <c r="B13" s="107" t="s">
        <v>173</v>
      </c>
      <c r="C13" s="107">
        <v>20000</v>
      </c>
      <c r="D13" s="99">
        <v>2</v>
      </c>
      <c r="E13" s="109" t="s">
        <v>174</v>
      </c>
      <c r="F13" s="99">
        <v>1</v>
      </c>
      <c r="G13" s="99">
        <v>1</v>
      </c>
      <c r="H13" s="99"/>
      <c r="I13" s="99"/>
      <c r="J13" s="99"/>
      <c r="K13" s="99"/>
      <c r="L13" s="99"/>
      <c r="M13" s="99">
        <v>2</v>
      </c>
    </row>
    <row r="14" spans="1:13" ht="20.100000000000001" customHeight="1" x14ac:dyDescent="0.2">
      <c r="A14" s="98" t="s">
        <v>175</v>
      </c>
      <c r="B14" s="107"/>
      <c r="C14" s="107">
        <v>8000</v>
      </c>
      <c r="D14" s="99">
        <v>1</v>
      </c>
      <c r="E14" s="109"/>
      <c r="F14" s="99"/>
      <c r="G14" s="99"/>
      <c r="H14" s="99"/>
      <c r="I14" s="99"/>
      <c r="J14" s="99">
        <v>1</v>
      </c>
      <c r="K14" s="99"/>
      <c r="L14" s="99"/>
      <c r="M14" s="99">
        <f>SUM(F14:L14)</f>
        <v>1</v>
      </c>
    </row>
    <row r="15" spans="1:13" ht="20.100000000000001" customHeight="1" x14ac:dyDescent="0.2">
      <c r="A15" s="98" t="s">
        <v>176</v>
      </c>
      <c r="B15" s="107"/>
      <c r="C15" s="107">
        <v>10000</v>
      </c>
      <c r="D15" s="99">
        <v>1</v>
      </c>
      <c r="E15" s="109"/>
      <c r="F15" s="99"/>
      <c r="G15" s="99"/>
      <c r="H15" s="99"/>
      <c r="I15" s="99">
        <v>1</v>
      </c>
      <c r="J15" s="99"/>
      <c r="K15" s="99"/>
      <c r="L15" s="99"/>
      <c r="M15" s="99">
        <f>SUM(F15:L15)</f>
        <v>1</v>
      </c>
    </row>
    <row r="16" spans="1:13" ht="20.100000000000001" customHeight="1" x14ac:dyDescent="0.2">
      <c r="A16" s="96" t="s">
        <v>177</v>
      </c>
      <c r="B16" s="96"/>
      <c r="C16" s="96">
        <v>108000</v>
      </c>
      <c r="D16" s="97">
        <v>10</v>
      </c>
      <c r="E16" s="96"/>
      <c r="F16" s="97">
        <f>SUMPRODUCT(C6:C15,F6:F15)</f>
        <v>20000</v>
      </c>
      <c r="G16" s="97">
        <f>SUMPRODUCT(C6:C15,G6:G15)</f>
        <v>28000</v>
      </c>
      <c r="H16" s="97">
        <f>SUMPRODUCT(C6:C15,H6:H15)</f>
        <v>10000</v>
      </c>
      <c r="I16" s="97">
        <f>SUMPRODUCT(C6:C15,I6:I15)</f>
        <v>12500</v>
      </c>
      <c r="J16" s="97">
        <f>SUMPRODUCT(C6:C15,J6:J15)</f>
        <v>10000</v>
      </c>
      <c r="K16" s="97">
        <f>SUMPRODUCT(C6:C15,K6:K15)</f>
        <v>12500</v>
      </c>
      <c r="L16" s="97">
        <f>SUMPRODUCT(C6:C15,L6:L15)</f>
        <v>15000</v>
      </c>
      <c r="M16" s="97">
        <f>SUM(F16:L16)</f>
        <v>108000</v>
      </c>
    </row>
  </sheetData>
  <mergeCells count="1">
    <mergeCell ref="A1:M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35" sqref="B35"/>
    </sheetView>
  </sheetViews>
  <sheetFormatPr defaultRowHeight="14.25" x14ac:dyDescent="0.2"/>
  <cols>
    <col min="1" max="1" width="15.625" customWidth="1"/>
    <col min="2" max="2" width="6.375" customWidth="1"/>
    <col min="3" max="3" width="8.5" customWidth="1"/>
    <col min="4" max="4" width="6.125" customWidth="1"/>
    <col min="5" max="13" width="15.625" customWidth="1"/>
  </cols>
  <sheetData>
    <row r="1" spans="1:13" ht="23.25" x14ac:dyDescent="0.2">
      <c r="A1" s="118" t="s">
        <v>178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/>
    </row>
    <row r="2" spans="1:13" ht="20.100000000000001" customHeight="1" x14ac:dyDescent="0.2">
      <c r="A2" s="102" t="s">
        <v>179</v>
      </c>
      <c r="B2" s="110" t="s">
        <v>180</v>
      </c>
      <c r="C2" s="110" t="s">
        <v>181</v>
      </c>
      <c r="D2" s="103" t="s">
        <v>182</v>
      </c>
      <c r="E2" s="103" t="s">
        <v>183</v>
      </c>
      <c r="F2" s="103" t="s">
        <v>148</v>
      </c>
      <c r="G2" s="104" t="s">
        <v>149</v>
      </c>
      <c r="H2" s="104" t="s">
        <v>150</v>
      </c>
      <c r="I2" s="103" t="s">
        <v>151</v>
      </c>
      <c r="J2" s="104" t="s">
        <v>152</v>
      </c>
      <c r="K2" s="104" t="s">
        <v>184</v>
      </c>
      <c r="L2" s="103" t="s">
        <v>154</v>
      </c>
      <c r="M2" s="103" t="s">
        <v>155</v>
      </c>
    </row>
    <row r="3" spans="1:13" ht="20.100000000000001" customHeight="1" x14ac:dyDescent="0.2">
      <c r="A3" s="102" t="s">
        <v>185</v>
      </c>
      <c r="B3" s="110"/>
      <c r="C3" s="110"/>
      <c r="D3" s="110"/>
      <c r="E3" s="111"/>
      <c r="F3" s="106">
        <f>F4+F5</f>
        <v>75</v>
      </c>
      <c r="G3" s="106">
        <f t="shared" ref="G3:L3" si="0">G4+G5</f>
        <v>100</v>
      </c>
      <c r="H3" s="106">
        <f t="shared" si="0"/>
        <v>39</v>
      </c>
      <c r="I3" s="106">
        <f t="shared" si="0"/>
        <v>44</v>
      </c>
      <c r="J3" s="106">
        <f t="shared" si="0"/>
        <v>36</v>
      </c>
      <c r="K3" s="106">
        <f t="shared" si="0"/>
        <v>46</v>
      </c>
      <c r="L3" s="106">
        <f t="shared" si="0"/>
        <v>61</v>
      </c>
      <c r="M3" s="106">
        <f>SUM(F3:L3)</f>
        <v>401</v>
      </c>
    </row>
    <row r="4" spans="1:13" ht="20.100000000000001" customHeight="1" x14ac:dyDescent="0.2">
      <c r="A4" s="102" t="s">
        <v>186</v>
      </c>
      <c r="B4" s="110"/>
      <c r="C4" s="110"/>
      <c r="D4" s="110"/>
      <c r="E4" s="111"/>
      <c r="F4" s="106">
        <v>48</v>
      </c>
      <c r="G4" s="106">
        <v>71</v>
      </c>
      <c r="H4" s="106">
        <v>18</v>
      </c>
      <c r="I4" s="106">
        <v>29</v>
      </c>
      <c r="J4" s="106">
        <v>21</v>
      </c>
      <c r="K4" s="106">
        <v>31</v>
      </c>
      <c r="L4" s="106">
        <v>40</v>
      </c>
      <c r="M4" s="106">
        <f t="shared" ref="M4:M5" si="1">SUM(F4:L4)</f>
        <v>258</v>
      </c>
    </row>
    <row r="5" spans="1:13" ht="20.100000000000001" customHeight="1" x14ac:dyDescent="0.2">
      <c r="A5" s="102" t="s">
        <v>187</v>
      </c>
      <c r="B5" s="110"/>
      <c r="C5" s="110"/>
      <c r="D5" s="110"/>
      <c r="E5" s="111"/>
      <c r="F5" s="106">
        <v>27</v>
      </c>
      <c r="G5" s="106">
        <v>29</v>
      </c>
      <c r="H5" s="106">
        <v>21</v>
      </c>
      <c r="I5" s="106">
        <v>15</v>
      </c>
      <c r="J5" s="106">
        <v>15</v>
      </c>
      <c r="K5" s="106">
        <v>15</v>
      </c>
      <c r="L5" s="106">
        <v>21</v>
      </c>
      <c r="M5" s="106">
        <f t="shared" si="1"/>
        <v>143</v>
      </c>
    </row>
    <row r="6" spans="1:13" ht="20.100000000000001" customHeight="1" x14ac:dyDescent="0.2">
      <c r="A6" s="102" t="s">
        <v>188</v>
      </c>
      <c r="B6" s="102"/>
      <c r="C6" s="102">
        <v>5000</v>
      </c>
      <c r="D6" s="102">
        <v>10</v>
      </c>
      <c r="E6" s="111" t="s">
        <v>189</v>
      </c>
      <c r="F6" s="102">
        <v>1</v>
      </c>
      <c r="G6" s="102">
        <v>2</v>
      </c>
      <c r="H6" s="102">
        <v>1</v>
      </c>
      <c r="I6" s="102">
        <v>2</v>
      </c>
      <c r="J6" s="112">
        <v>1</v>
      </c>
      <c r="K6" s="112">
        <v>2</v>
      </c>
      <c r="L6" s="102">
        <v>1</v>
      </c>
      <c r="M6" s="102">
        <f>SUM(F6:L6)</f>
        <v>10</v>
      </c>
    </row>
    <row r="7" spans="1:13" ht="20.100000000000001" customHeight="1" x14ac:dyDescent="0.2">
      <c r="A7" s="102"/>
      <c r="B7" s="102"/>
      <c r="C7" s="102">
        <v>5000</v>
      </c>
      <c r="D7" s="102">
        <v>4</v>
      </c>
      <c r="E7" s="111" t="s">
        <v>190</v>
      </c>
      <c r="F7" s="102">
        <v>1</v>
      </c>
      <c r="G7" s="102">
        <v>2</v>
      </c>
      <c r="H7" s="102"/>
      <c r="I7" s="102"/>
      <c r="J7" s="112"/>
      <c r="K7" s="112"/>
      <c r="L7" s="102">
        <v>1</v>
      </c>
      <c r="M7" s="102">
        <f t="shared" ref="M7:M12" si="2">SUM(F7:L7)</f>
        <v>4</v>
      </c>
    </row>
    <row r="8" spans="1:13" ht="36" customHeight="1" x14ac:dyDescent="0.2">
      <c r="A8" s="113" t="s">
        <v>191</v>
      </c>
      <c r="B8" s="102"/>
      <c r="C8" s="102">
        <v>4000</v>
      </c>
      <c r="D8" s="102">
        <v>15</v>
      </c>
      <c r="E8" s="111" t="s">
        <v>192</v>
      </c>
      <c r="F8" s="102">
        <v>3</v>
      </c>
      <c r="G8" s="102">
        <v>3</v>
      </c>
      <c r="H8" s="102">
        <v>2</v>
      </c>
      <c r="I8" s="102">
        <v>1</v>
      </c>
      <c r="J8" s="112">
        <v>2</v>
      </c>
      <c r="K8" s="112">
        <v>1</v>
      </c>
      <c r="L8" s="102">
        <v>3</v>
      </c>
      <c r="M8" s="102">
        <f t="shared" si="2"/>
        <v>15</v>
      </c>
    </row>
    <row r="9" spans="1:13" ht="20.100000000000001" customHeight="1" x14ac:dyDescent="0.2">
      <c r="A9" s="102" t="s">
        <v>193</v>
      </c>
      <c r="B9" s="102"/>
      <c r="C9" s="102">
        <v>5000</v>
      </c>
      <c r="D9" s="102">
        <v>2</v>
      </c>
      <c r="E9" s="111" t="s">
        <v>194</v>
      </c>
      <c r="F9" s="102">
        <v>1</v>
      </c>
      <c r="G9" s="102">
        <v>1</v>
      </c>
      <c r="H9" s="102"/>
      <c r="I9" s="102"/>
      <c r="J9" s="102"/>
      <c r="K9" s="102"/>
      <c r="L9" s="102"/>
      <c r="M9" s="102">
        <f t="shared" si="2"/>
        <v>2</v>
      </c>
    </row>
    <row r="10" spans="1:13" ht="20.100000000000001" customHeight="1" x14ac:dyDescent="0.2">
      <c r="A10" s="114" t="s">
        <v>195</v>
      </c>
      <c r="B10" s="114" t="s">
        <v>196</v>
      </c>
      <c r="C10" s="114">
        <v>2000</v>
      </c>
      <c r="D10" s="114">
        <v>2</v>
      </c>
      <c r="E10" s="111" t="s">
        <v>192</v>
      </c>
      <c r="F10" s="115"/>
      <c r="G10" s="115">
        <v>1</v>
      </c>
      <c r="H10" s="115"/>
      <c r="I10" s="115"/>
      <c r="J10" s="115"/>
      <c r="K10" s="115"/>
      <c r="L10" s="115">
        <v>1</v>
      </c>
      <c r="M10" s="102">
        <f t="shared" si="2"/>
        <v>2</v>
      </c>
    </row>
    <row r="11" spans="1:13" ht="20.100000000000001" customHeight="1" x14ac:dyDescent="0.2">
      <c r="A11" s="114"/>
      <c r="B11" s="114" t="s">
        <v>197</v>
      </c>
      <c r="C11" s="114">
        <v>1500</v>
      </c>
      <c r="D11" s="114">
        <v>8</v>
      </c>
      <c r="E11" s="111" t="s">
        <v>192</v>
      </c>
      <c r="F11" s="115">
        <v>2</v>
      </c>
      <c r="G11" s="115"/>
      <c r="H11" s="115">
        <v>1</v>
      </c>
      <c r="I11" s="115">
        <v>1</v>
      </c>
      <c r="J11" s="115">
        <v>1</v>
      </c>
      <c r="K11" s="115">
        <v>2</v>
      </c>
      <c r="L11" s="115">
        <v>1</v>
      </c>
      <c r="M11" s="102">
        <f t="shared" si="2"/>
        <v>8</v>
      </c>
    </row>
    <row r="12" spans="1:13" ht="20.100000000000001" customHeight="1" x14ac:dyDescent="0.2">
      <c r="A12" s="114"/>
      <c r="B12" s="114" t="s">
        <v>198</v>
      </c>
      <c r="C12" s="114">
        <v>1000</v>
      </c>
      <c r="D12" s="114">
        <v>9</v>
      </c>
      <c r="E12" s="111" t="s">
        <v>192</v>
      </c>
      <c r="F12" s="115">
        <v>1</v>
      </c>
      <c r="G12" s="115">
        <v>1</v>
      </c>
      <c r="H12" s="115">
        <v>2</v>
      </c>
      <c r="I12" s="115">
        <v>2</v>
      </c>
      <c r="J12" s="115"/>
      <c r="K12" s="115">
        <v>2</v>
      </c>
      <c r="L12" s="115">
        <v>1</v>
      </c>
      <c r="M12" s="102">
        <f t="shared" si="2"/>
        <v>9</v>
      </c>
    </row>
    <row r="13" spans="1:13" ht="20.100000000000001" customHeight="1" x14ac:dyDescent="0.2">
      <c r="A13" s="101" t="s">
        <v>199</v>
      </c>
      <c r="B13" s="101"/>
      <c r="C13" s="101">
        <f>SUMPRODUCT(C6:C12, D6:D12)</f>
        <v>165000</v>
      </c>
      <c r="D13" s="101">
        <f>SUM(D6:D12)</f>
        <v>50</v>
      </c>
      <c r="E13" s="101"/>
      <c r="F13" s="101">
        <f>SUMPRODUCT(C6:C12,F6:F12)</f>
        <v>31000</v>
      </c>
      <c r="G13" s="101">
        <f>SUMPRODUCT(C6:C12,G6:G12)</f>
        <v>40000</v>
      </c>
      <c r="H13" s="101">
        <f>SUMPRODUCT(C6:C12,H6:H12)</f>
        <v>16500</v>
      </c>
      <c r="I13" s="101">
        <f>SUMPRODUCT(C6:C12,I6:I12)</f>
        <v>17500</v>
      </c>
      <c r="J13" s="101">
        <f>SUMPRODUCT(C6:C12,J6:J12)</f>
        <v>14500</v>
      </c>
      <c r="K13" s="101">
        <f>SUMPRODUCT(C6:C12,K6:K12)</f>
        <v>19000</v>
      </c>
      <c r="L13" s="101">
        <f>SUMPRODUCT(C6:C12,L6:L12)</f>
        <v>26500</v>
      </c>
      <c r="M13" s="101">
        <f>SUMPRODUCT(C6:C12,M6:M12)</f>
        <v>165000</v>
      </c>
    </row>
  </sheetData>
  <mergeCells count="1">
    <mergeCell ref="A1:M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8" zoomScale="70" zoomScaleNormal="70" workbookViewId="0">
      <selection activeCell="C39" sqref="C39"/>
    </sheetView>
  </sheetViews>
  <sheetFormatPr defaultColWidth="8.875" defaultRowHeight="14.25" x14ac:dyDescent="0.2"/>
  <cols>
    <col min="1" max="1" width="17.625" style="9" customWidth="1"/>
    <col min="2" max="2" width="7.625" style="9" customWidth="1"/>
    <col min="3" max="3" width="11.5" style="9" customWidth="1"/>
    <col min="4" max="4" width="16.375" style="9" customWidth="1"/>
    <col min="5" max="5" width="28.375" style="9" customWidth="1"/>
    <col min="6" max="6" width="19.875" style="9" customWidth="1"/>
    <col min="7" max="7" width="21.375" style="9" customWidth="1"/>
    <col min="8" max="8" width="16.5" style="9" customWidth="1"/>
    <col min="9" max="9" width="17.75" style="9" customWidth="1"/>
    <col min="10" max="10" width="13.75" style="9" customWidth="1"/>
    <col min="11" max="11" width="11.375" style="24" customWidth="1"/>
    <col min="12" max="12" width="17.875" style="24" customWidth="1"/>
    <col min="13" max="13" width="21" style="9" customWidth="1"/>
    <col min="14" max="16384" width="8.875" style="9"/>
  </cols>
  <sheetData>
    <row r="1" spans="1:13" ht="23.65" customHeight="1" x14ac:dyDescent="0.2">
      <c r="A1" s="94"/>
      <c r="B1" s="94"/>
      <c r="C1" s="94" t="s">
        <v>47</v>
      </c>
      <c r="D1" s="95" t="s">
        <v>133</v>
      </c>
      <c r="E1" s="71" t="s">
        <v>51</v>
      </c>
      <c r="F1" s="73" t="s">
        <v>128</v>
      </c>
      <c r="G1" s="74" t="s">
        <v>129</v>
      </c>
      <c r="H1" s="75" t="s">
        <v>104</v>
      </c>
      <c r="I1" s="75"/>
      <c r="J1" s="75"/>
      <c r="K1" s="75"/>
      <c r="L1" s="76"/>
      <c r="M1" s="76"/>
    </row>
    <row r="2" spans="1:13" ht="27.6" customHeight="1" x14ac:dyDescent="0.2">
      <c r="A2" s="94" t="s">
        <v>31</v>
      </c>
      <c r="B2" s="94"/>
      <c r="C2" s="94">
        <f>SUM(D2,D4)</f>
        <v>273000</v>
      </c>
      <c r="D2" s="94">
        <f>SUM(E2:H2)</f>
        <v>165000</v>
      </c>
      <c r="E2" s="71">
        <v>10000</v>
      </c>
      <c r="F2" s="73">
        <v>70000</v>
      </c>
      <c r="G2" s="72">
        <v>60000</v>
      </c>
      <c r="H2" s="75">
        <v>25000</v>
      </c>
      <c r="I2" s="75"/>
      <c r="J2" s="75"/>
      <c r="K2" s="75"/>
      <c r="L2" s="76"/>
      <c r="M2" s="76"/>
    </row>
    <row r="3" spans="1:13" ht="28.35" customHeight="1" x14ac:dyDescent="0.2">
      <c r="A3" s="94"/>
      <c r="B3" s="94"/>
      <c r="C3" s="94"/>
      <c r="D3" s="94" t="s">
        <v>94</v>
      </c>
      <c r="E3" s="71" t="s">
        <v>40</v>
      </c>
      <c r="F3" s="71" t="s">
        <v>116</v>
      </c>
      <c r="G3" s="71" t="s">
        <v>41</v>
      </c>
      <c r="H3" s="71" t="s">
        <v>43</v>
      </c>
      <c r="I3" s="72" t="s">
        <v>75</v>
      </c>
      <c r="J3" s="72" t="s">
        <v>76</v>
      </c>
      <c r="K3" s="75" t="s">
        <v>77</v>
      </c>
      <c r="L3" s="75" t="s">
        <v>130</v>
      </c>
      <c r="M3" s="75" t="s">
        <v>122</v>
      </c>
    </row>
    <row r="4" spans="1:13" ht="33" customHeight="1" x14ac:dyDescent="0.2">
      <c r="A4" s="94"/>
      <c r="B4" s="94"/>
      <c r="C4" s="94"/>
      <c r="D4" s="94">
        <f>SUM(E4:M4)</f>
        <v>108000</v>
      </c>
      <c r="E4" s="71">
        <v>5000</v>
      </c>
      <c r="F4" s="71">
        <v>10000</v>
      </c>
      <c r="G4" s="71">
        <v>5000</v>
      </c>
      <c r="H4" s="71">
        <v>15000</v>
      </c>
      <c r="I4" s="72">
        <v>5000</v>
      </c>
      <c r="J4" s="72">
        <v>10000</v>
      </c>
      <c r="K4" s="71">
        <v>40000</v>
      </c>
      <c r="L4" s="75">
        <v>8000</v>
      </c>
      <c r="M4" s="75">
        <v>10000</v>
      </c>
    </row>
    <row r="5" spans="1:13" ht="33.6" customHeight="1" x14ac:dyDescent="0.2">
      <c r="A5" s="37">
        <v>2022</v>
      </c>
      <c r="B5" s="36" t="s">
        <v>14</v>
      </c>
      <c r="C5" s="36" t="s">
        <v>15</v>
      </c>
      <c r="D5" s="37" t="s">
        <v>16</v>
      </c>
      <c r="E5" s="38" t="s">
        <v>114</v>
      </c>
      <c r="F5" s="39" t="s">
        <v>132</v>
      </c>
      <c r="G5" s="37" t="s">
        <v>9</v>
      </c>
      <c r="H5" s="37" t="s">
        <v>52</v>
      </c>
      <c r="I5" s="48"/>
      <c r="J5" s="27"/>
      <c r="K5" s="27"/>
      <c r="L5" s="27"/>
      <c r="M5" s="27"/>
    </row>
    <row r="6" spans="1:13" ht="20.100000000000001" customHeight="1" x14ac:dyDescent="0.2">
      <c r="A6" s="37" t="s">
        <v>34</v>
      </c>
      <c r="B6" s="36"/>
      <c r="C6" s="36"/>
      <c r="D6" s="37"/>
      <c r="E6" s="40">
        <f>D4/B14</f>
        <v>269.32668329177056</v>
      </c>
      <c r="F6" s="41">
        <f>D2/B14</f>
        <v>411.47132169576059</v>
      </c>
      <c r="G6" s="37"/>
      <c r="H6" s="37"/>
      <c r="I6" s="48"/>
      <c r="J6" s="27"/>
      <c r="K6" s="27"/>
      <c r="L6" s="27"/>
      <c r="M6" s="27"/>
    </row>
    <row r="7" spans="1:13" ht="20.100000000000001" customHeight="1" x14ac:dyDescent="0.2">
      <c r="A7" s="42" t="s">
        <v>0</v>
      </c>
      <c r="B7" s="42">
        <f>C7+D7</f>
        <v>75</v>
      </c>
      <c r="C7" s="42">
        <v>48</v>
      </c>
      <c r="D7" s="42">
        <v>27</v>
      </c>
      <c r="E7" s="40">
        <f>$E$6*B7</f>
        <v>20199.501246882792</v>
      </c>
      <c r="F7" s="49">
        <f t="shared" ref="F7:F13" si="0">$F$6*B7</f>
        <v>30860.349127182046</v>
      </c>
      <c r="G7" s="49">
        <f>E7+F7</f>
        <v>51059.850374064838</v>
      </c>
      <c r="H7" s="37">
        <v>51000</v>
      </c>
      <c r="I7" s="48"/>
      <c r="J7" s="27"/>
      <c r="K7" s="27"/>
      <c r="L7" s="27"/>
      <c r="M7" s="27"/>
    </row>
    <row r="8" spans="1:13" ht="20.100000000000001" customHeight="1" x14ac:dyDescent="0.2">
      <c r="A8" s="42" t="s">
        <v>56</v>
      </c>
      <c r="B8" s="42">
        <f t="shared" ref="B8:B13" si="1">C8+D8</f>
        <v>100</v>
      </c>
      <c r="C8" s="42">
        <v>71</v>
      </c>
      <c r="D8" s="42">
        <v>29</v>
      </c>
      <c r="E8" s="40">
        <f>$E$6*B8</f>
        <v>26932.668329177057</v>
      </c>
      <c r="F8" s="49">
        <f t="shared" si="0"/>
        <v>41147.132169576056</v>
      </c>
      <c r="G8" s="49">
        <f t="shared" ref="G8:G14" si="2">E8+F8</f>
        <v>68079.800498753117</v>
      </c>
      <c r="H8" s="37">
        <v>68000</v>
      </c>
      <c r="I8" s="48"/>
      <c r="J8" s="27"/>
      <c r="K8" s="27"/>
      <c r="L8" s="27"/>
      <c r="M8" s="27"/>
    </row>
    <row r="9" spans="1:13" ht="20.100000000000001" customHeight="1" x14ac:dyDescent="0.2">
      <c r="A9" s="42" t="s">
        <v>57</v>
      </c>
      <c r="B9" s="42">
        <f t="shared" si="1"/>
        <v>39</v>
      </c>
      <c r="C9" s="42">
        <v>18</v>
      </c>
      <c r="D9" s="42">
        <v>21</v>
      </c>
      <c r="E9" s="40">
        <f t="shared" ref="E9:E13" si="3">$E$6*B9</f>
        <v>10503.740648379053</v>
      </c>
      <c r="F9" s="49">
        <f t="shared" si="0"/>
        <v>16047.381546134664</v>
      </c>
      <c r="G9" s="49">
        <f t="shared" si="2"/>
        <v>26551.122194513715</v>
      </c>
      <c r="H9" s="37">
        <v>26500</v>
      </c>
      <c r="I9" s="48"/>
      <c r="J9" s="27"/>
      <c r="K9" s="27"/>
      <c r="L9" s="27"/>
      <c r="M9" s="27"/>
    </row>
    <row r="10" spans="1:13" ht="20.100000000000001" customHeight="1" x14ac:dyDescent="0.2">
      <c r="A10" s="42" t="s">
        <v>5</v>
      </c>
      <c r="B10" s="42">
        <f t="shared" si="1"/>
        <v>44</v>
      </c>
      <c r="C10" s="42">
        <v>29</v>
      </c>
      <c r="D10" s="42">
        <v>15</v>
      </c>
      <c r="E10" s="40">
        <f t="shared" si="3"/>
        <v>11850.374064837904</v>
      </c>
      <c r="F10" s="49">
        <f t="shared" si="0"/>
        <v>18104.738154613467</v>
      </c>
      <c r="G10" s="49">
        <f t="shared" si="2"/>
        <v>29955.112219451374</v>
      </c>
      <c r="H10" s="36">
        <v>30000</v>
      </c>
      <c r="I10" s="48"/>
      <c r="J10" s="27"/>
      <c r="K10" s="27"/>
      <c r="L10" s="27"/>
      <c r="M10" s="27"/>
    </row>
    <row r="11" spans="1:13" ht="17.649999999999999" customHeight="1" x14ac:dyDescent="0.2">
      <c r="A11" s="42" t="s">
        <v>58</v>
      </c>
      <c r="B11" s="42">
        <f t="shared" si="1"/>
        <v>36</v>
      </c>
      <c r="C11" s="42">
        <v>21</v>
      </c>
      <c r="D11" s="42">
        <v>15</v>
      </c>
      <c r="E11" s="40">
        <f t="shared" si="3"/>
        <v>9695.7605985037408</v>
      </c>
      <c r="F11" s="49">
        <f t="shared" si="0"/>
        <v>14812.967581047382</v>
      </c>
      <c r="G11" s="49">
        <f t="shared" si="2"/>
        <v>24508.728179551123</v>
      </c>
      <c r="H11" s="36">
        <v>24500</v>
      </c>
      <c r="I11" s="48"/>
      <c r="J11" s="27"/>
      <c r="K11" s="27"/>
      <c r="L11" s="27"/>
      <c r="M11" s="27"/>
    </row>
    <row r="12" spans="1:13" s="24" customFormat="1" ht="20.100000000000001" customHeight="1" x14ac:dyDescent="0.2">
      <c r="A12" s="42" t="s">
        <v>59</v>
      </c>
      <c r="B12" s="42">
        <f t="shared" si="1"/>
        <v>46</v>
      </c>
      <c r="C12" s="42">
        <v>31</v>
      </c>
      <c r="D12" s="42">
        <v>15</v>
      </c>
      <c r="E12" s="40">
        <f t="shared" si="3"/>
        <v>12389.027431421446</v>
      </c>
      <c r="F12" s="49">
        <f t="shared" si="0"/>
        <v>18927.680798004989</v>
      </c>
      <c r="G12" s="49">
        <f t="shared" si="2"/>
        <v>31316.708229426433</v>
      </c>
      <c r="H12" s="36">
        <v>31500</v>
      </c>
      <c r="I12" s="48"/>
      <c r="J12" s="48"/>
      <c r="K12" s="27"/>
      <c r="L12" s="48"/>
      <c r="M12" s="48"/>
    </row>
    <row r="13" spans="1:13" s="24" customFormat="1" ht="20.100000000000001" customHeight="1" x14ac:dyDescent="0.2">
      <c r="A13" s="42" t="s">
        <v>8</v>
      </c>
      <c r="B13" s="42">
        <f t="shared" si="1"/>
        <v>61</v>
      </c>
      <c r="C13" s="42">
        <v>40</v>
      </c>
      <c r="D13" s="42">
        <v>21</v>
      </c>
      <c r="E13" s="40">
        <f t="shared" si="3"/>
        <v>16428.927680798006</v>
      </c>
      <c r="F13" s="49">
        <f t="shared" si="0"/>
        <v>25099.750623441396</v>
      </c>
      <c r="G13" s="49">
        <f t="shared" si="2"/>
        <v>41528.678304239402</v>
      </c>
      <c r="H13" s="36">
        <v>41500</v>
      </c>
      <c r="I13" s="48"/>
      <c r="J13" s="48"/>
      <c r="K13" s="27"/>
      <c r="L13" s="48"/>
      <c r="M13" s="48"/>
    </row>
    <row r="14" spans="1:13" s="24" customFormat="1" ht="20.100000000000001" customHeight="1" x14ac:dyDescent="0.2">
      <c r="A14" s="42" t="s">
        <v>9</v>
      </c>
      <c r="B14" s="42">
        <f>B13+B12+B11+B10+B9+B8+B7</f>
        <v>401</v>
      </c>
      <c r="C14" s="42">
        <f>C13+C12+C11+C10+C9+C8+C7</f>
        <v>258</v>
      </c>
      <c r="D14" s="42">
        <f>D13+D12+D11+D10+D9+D8+D7</f>
        <v>143</v>
      </c>
      <c r="E14" s="38">
        <f>SUM(E7:E13)</f>
        <v>108000</v>
      </c>
      <c r="F14" s="49">
        <f>SUM(F7:F13)</f>
        <v>165000</v>
      </c>
      <c r="G14" s="49">
        <f t="shared" si="2"/>
        <v>273000</v>
      </c>
      <c r="H14" s="37">
        <f>SUM(H7:H13)</f>
        <v>273000</v>
      </c>
      <c r="I14" s="48"/>
      <c r="J14" s="48"/>
      <c r="K14" s="27"/>
      <c r="L14" s="48"/>
      <c r="M14" s="48"/>
    </row>
    <row r="15" spans="1:13" s="24" customFormat="1" ht="27" x14ac:dyDescent="0.2">
      <c r="A15" s="51">
        <v>2022</v>
      </c>
      <c r="B15" s="51" t="s">
        <v>14</v>
      </c>
      <c r="C15" s="51" t="s">
        <v>15</v>
      </c>
      <c r="D15" s="51" t="s">
        <v>16</v>
      </c>
      <c r="E15" s="51" t="s">
        <v>95</v>
      </c>
      <c r="F15" s="52" t="s">
        <v>131</v>
      </c>
      <c r="G15" s="52" t="s">
        <v>9</v>
      </c>
      <c r="H15" s="52" t="s">
        <v>97</v>
      </c>
      <c r="I15" s="52" t="s">
        <v>98</v>
      </c>
      <c r="J15" s="52" t="s">
        <v>9</v>
      </c>
      <c r="K15" s="77" t="s">
        <v>96</v>
      </c>
      <c r="L15" s="52" t="s">
        <v>99</v>
      </c>
      <c r="M15" s="52" t="s">
        <v>93</v>
      </c>
    </row>
    <row r="16" spans="1:13" s="24" customFormat="1" x14ac:dyDescent="0.2">
      <c r="A16" s="42" t="s">
        <v>0</v>
      </c>
      <c r="B16" s="42">
        <f>C16+D16</f>
        <v>75</v>
      </c>
      <c r="C16" s="42">
        <v>48</v>
      </c>
      <c r="D16" s="42">
        <v>27</v>
      </c>
      <c r="E16" s="40">
        <f>$E$6*B16</f>
        <v>20199.501246882792</v>
      </c>
      <c r="F16" s="49">
        <f t="shared" ref="F16:F22" si="4">$F$6*B16</f>
        <v>30860.349127182046</v>
      </c>
      <c r="G16" s="50">
        <f>E16+F16</f>
        <v>51059.850374064838</v>
      </c>
      <c r="H16" s="49">
        <v>20000</v>
      </c>
      <c r="I16" s="78">
        <v>31000</v>
      </c>
      <c r="J16" s="53">
        <f t="shared" ref="J16:J23" si="5">SUM(H16:I16)</f>
        <v>51000</v>
      </c>
      <c r="K16" s="7">
        <v>20000</v>
      </c>
      <c r="L16" s="7">
        <v>31000</v>
      </c>
      <c r="M16" s="56">
        <f>K16+L16</f>
        <v>51000</v>
      </c>
    </row>
    <row r="17" spans="1:13" s="24" customFormat="1" x14ac:dyDescent="0.2">
      <c r="A17" s="42" t="s">
        <v>56</v>
      </c>
      <c r="B17" s="42">
        <f t="shared" ref="B17:B22" si="6">C17+D17</f>
        <v>100</v>
      </c>
      <c r="C17" s="42">
        <v>71</v>
      </c>
      <c r="D17" s="42">
        <v>29</v>
      </c>
      <c r="E17" s="40">
        <f>$E$6*B17</f>
        <v>26932.668329177057</v>
      </c>
      <c r="F17" s="49">
        <f t="shared" si="4"/>
        <v>41147.132169576056</v>
      </c>
      <c r="G17" s="50">
        <f t="shared" ref="G17:G22" si="7">E17+F17</f>
        <v>68079.800498753117</v>
      </c>
      <c r="H17" s="49">
        <v>27000</v>
      </c>
      <c r="I17" s="78">
        <v>41000</v>
      </c>
      <c r="J17" s="53">
        <f t="shared" si="5"/>
        <v>68000</v>
      </c>
      <c r="K17" s="7">
        <v>28000</v>
      </c>
      <c r="L17" s="7">
        <v>40000</v>
      </c>
      <c r="M17" s="56">
        <f t="shared" ref="M17:M23" si="8">K17+L17</f>
        <v>68000</v>
      </c>
    </row>
    <row r="18" spans="1:13" s="24" customFormat="1" x14ac:dyDescent="0.2">
      <c r="A18" s="42" t="s">
        <v>57</v>
      </c>
      <c r="B18" s="42">
        <f t="shared" si="6"/>
        <v>39</v>
      </c>
      <c r="C18" s="42">
        <v>18</v>
      </c>
      <c r="D18" s="42">
        <v>21</v>
      </c>
      <c r="E18" s="40">
        <f t="shared" ref="E18:E22" si="9">$E$6*B18</f>
        <v>10503.740648379053</v>
      </c>
      <c r="F18" s="49">
        <f t="shared" si="4"/>
        <v>16047.381546134664</v>
      </c>
      <c r="G18" s="50">
        <f t="shared" si="7"/>
        <v>26551.122194513715</v>
      </c>
      <c r="H18" s="49">
        <v>11000</v>
      </c>
      <c r="I18" s="78">
        <v>15500</v>
      </c>
      <c r="J18" s="53">
        <f t="shared" si="5"/>
        <v>26500</v>
      </c>
      <c r="K18" s="7">
        <v>10000</v>
      </c>
      <c r="L18" s="7">
        <v>16500</v>
      </c>
      <c r="M18" s="56">
        <f t="shared" si="8"/>
        <v>26500</v>
      </c>
    </row>
    <row r="19" spans="1:13" s="24" customFormat="1" x14ac:dyDescent="0.2">
      <c r="A19" s="42" t="s">
        <v>5</v>
      </c>
      <c r="B19" s="42">
        <f t="shared" si="6"/>
        <v>44</v>
      </c>
      <c r="C19" s="42">
        <v>29</v>
      </c>
      <c r="D19" s="42">
        <v>15</v>
      </c>
      <c r="E19" s="40">
        <f t="shared" si="9"/>
        <v>11850.374064837904</v>
      </c>
      <c r="F19" s="49">
        <f t="shared" si="4"/>
        <v>18104.738154613467</v>
      </c>
      <c r="G19" s="50">
        <f t="shared" si="7"/>
        <v>29955.112219451374</v>
      </c>
      <c r="H19" s="49">
        <v>12000</v>
      </c>
      <c r="I19" s="78">
        <v>18000</v>
      </c>
      <c r="J19" s="53">
        <f t="shared" si="5"/>
        <v>30000</v>
      </c>
      <c r="K19" s="7">
        <v>12500</v>
      </c>
      <c r="L19" s="7">
        <v>17500</v>
      </c>
      <c r="M19" s="56">
        <f t="shared" si="8"/>
        <v>30000</v>
      </c>
    </row>
    <row r="20" spans="1:13" s="24" customFormat="1" x14ac:dyDescent="0.2">
      <c r="A20" s="42" t="s">
        <v>58</v>
      </c>
      <c r="B20" s="42">
        <f t="shared" si="6"/>
        <v>36</v>
      </c>
      <c r="C20" s="42">
        <v>21</v>
      </c>
      <c r="D20" s="42">
        <v>15</v>
      </c>
      <c r="E20" s="40">
        <f t="shared" si="9"/>
        <v>9695.7605985037408</v>
      </c>
      <c r="F20" s="49">
        <f t="shared" si="4"/>
        <v>14812.967581047382</v>
      </c>
      <c r="G20" s="50">
        <f t="shared" si="7"/>
        <v>24508.728179551123</v>
      </c>
      <c r="H20" s="49">
        <v>10000</v>
      </c>
      <c r="I20" s="78">
        <v>14500</v>
      </c>
      <c r="J20" s="53">
        <f t="shared" si="5"/>
        <v>24500</v>
      </c>
      <c r="K20" s="7">
        <v>10000</v>
      </c>
      <c r="L20" s="7">
        <v>14500</v>
      </c>
      <c r="M20" s="56">
        <f t="shared" si="8"/>
        <v>24500</v>
      </c>
    </row>
    <row r="21" spans="1:13" s="24" customFormat="1" x14ac:dyDescent="0.2">
      <c r="A21" s="42" t="s">
        <v>59</v>
      </c>
      <c r="B21" s="42">
        <f t="shared" si="6"/>
        <v>46</v>
      </c>
      <c r="C21" s="42">
        <v>31</v>
      </c>
      <c r="D21" s="42">
        <v>15</v>
      </c>
      <c r="E21" s="40">
        <f t="shared" si="9"/>
        <v>12389.027431421446</v>
      </c>
      <c r="F21" s="49">
        <f t="shared" si="4"/>
        <v>18927.680798004989</v>
      </c>
      <c r="G21" s="50">
        <f t="shared" si="7"/>
        <v>31316.708229426433</v>
      </c>
      <c r="H21" s="49">
        <v>12000</v>
      </c>
      <c r="I21" s="78">
        <v>19500</v>
      </c>
      <c r="J21" s="53">
        <f t="shared" si="5"/>
        <v>31500</v>
      </c>
      <c r="K21" s="7">
        <v>12500</v>
      </c>
      <c r="L21" s="7">
        <v>19000</v>
      </c>
      <c r="M21" s="56">
        <f t="shared" si="8"/>
        <v>31500</v>
      </c>
    </row>
    <row r="22" spans="1:13" s="24" customFormat="1" x14ac:dyDescent="0.2">
      <c r="A22" s="42" t="s">
        <v>100</v>
      </c>
      <c r="B22" s="42">
        <f t="shared" si="6"/>
        <v>61</v>
      </c>
      <c r="C22" s="42">
        <v>40</v>
      </c>
      <c r="D22" s="42">
        <v>21</v>
      </c>
      <c r="E22" s="40">
        <f t="shared" si="9"/>
        <v>16428.927680798006</v>
      </c>
      <c r="F22" s="49">
        <f t="shared" si="4"/>
        <v>25099.750623441396</v>
      </c>
      <c r="G22" s="50">
        <f t="shared" si="7"/>
        <v>41528.678304239402</v>
      </c>
      <c r="H22" s="49">
        <v>16000</v>
      </c>
      <c r="I22" s="78">
        <v>25500</v>
      </c>
      <c r="J22" s="53">
        <f t="shared" si="5"/>
        <v>41500</v>
      </c>
      <c r="K22" s="7">
        <v>15000</v>
      </c>
      <c r="L22" s="7">
        <v>26500</v>
      </c>
      <c r="M22" s="56">
        <f t="shared" si="8"/>
        <v>41500</v>
      </c>
    </row>
    <row r="23" spans="1:13" s="24" customFormat="1" x14ac:dyDescent="0.2">
      <c r="A23" s="47" t="s">
        <v>9</v>
      </c>
      <c r="B23" s="47">
        <f t="shared" ref="B23:D23" si="10">SUM(B16:B22)</f>
        <v>401</v>
      </c>
      <c r="C23" s="47">
        <f t="shared" si="10"/>
        <v>258</v>
      </c>
      <c r="D23" s="47">
        <f t="shared" si="10"/>
        <v>143</v>
      </c>
      <c r="E23" s="38">
        <f>SUM(E16:E22)</f>
        <v>108000</v>
      </c>
      <c r="F23" s="49">
        <f>SUM(F16:F22)</f>
        <v>165000</v>
      </c>
      <c r="G23" s="50">
        <f>E23+F23</f>
        <v>273000</v>
      </c>
      <c r="H23" s="49">
        <f>SUM(H16:H22)</f>
        <v>108000</v>
      </c>
      <c r="I23" s="78">
        <f>SUM(I16:I22)</f>
        <v>165000</v>
      </c>
      <c r="J23" s="53">
        <f t="shared" si="5"/>
        <v>273000</v>
      </c>
      <c r="K23" s="36">
        <f>SUM(K16:K22)</f>
        <v>108000</v>
      </c>
      <c r="L23" s="7">
        <v>165000</v>
      </c>
      <c r="M23" s="56">
        <f t="shared" si="8"/>
        <v>273000</v>
      </c>
    </row>
    <row r="24" spans="1:13" s="24" customFormat="1" ht="48" customHeight="1" x14ac:dyDescent="0.2">
      <c r="A24" s="121" t="s">
        <v>141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s="24" customFormat="1" ht="20.100000000000001" customHeight="1" x14ac:dyDescent="0.2">
      <c r="A25" s="79" t="s">
        <v>10</v>
      </c>
      <c r="B25" s="79" t="s">
        <v>18</v>
      </c>
      <c r="C25" s="79" t="s">
        <v>19</v>
      </c>
      <c r="D25" s="80" t="s">
        <v>88</v>
      </c>
      <c r="E25" s="80" t="s">
        <v>101</v>
      </c>
      <c r="F25" s="79" t="s">
        <v>0</v>
      </c>
      <c r="G25" s="81" t="s">
        <v>56</v>
      </c>
      <c r="H25" s="81" t="s">
        <v>57</v>
      </c>
      <c r="I25" s="79" t="s">
        <v>5</v>
      </c>
      <c r="J25" s="81" t="s">
        <v>58</v>
      </c>
      <c r="K25" s="81" t="s">
        <v>59</v>
      </c>
      <c r="L25" s="79" t="s">
        <v>8</v>
      </c>
      <c r="M25" s="79" t="s">
        <v>9</v>
      </c>
    </row>
    <row r="26" spans="1:13" s="24" customFormat="1" ht="20.100000000000001" customHeight="1" x14ac:dyDescent="0.2">
      <c r="A26" s="79" t="s">
        <v>11</v>
      </c>
      <c r="B26" s="79"/>
      <c r="C26" s="79"/>
      <c r="D26" s="79"/>
      <c r="E26" s="79"/>
      <c r="F26" s="82">
        <f>F27+F28</f>
        <v>75</v>
      </c>
      <c r="G26" s="82">
        <f t="shared" ref="G26:L26" si="11">G27+G28</f>
        <v>100</v>
      </c>
      <c r="H26" s="82">
        <f t="shared" si="11"/>
        <v>39</v>
      </c>
      <c r="I26" s="82">
        <f t="shared" si="11"/>
        <v>44</v>
      </c>
      <c r="J26" s="82">
        <f t="shared" si="11"/>
        <v>36</v>
      </c>
      <c r="K26" s="82">
        <f t="shared" si="11"/>
        <v>46</v>
      </c>
      <c r="L26" s="82">
        <f t="shared" si="11"/>
        <v>61</v>
      </c>
      <c r="M26" s="82">
        <f>SUM(F26:L26)</f>
        <v>401</v>
      </c>
    </row>
    <row r="27" spans="1:13" s="24" customFormat="1" ht="20.100000000000001" customHeight="1" x14ac:dyDescent="0.2">
      <c r="A27" s="79" t="s">
        <v>12</v>
      </c>
      <c r="B27" s="79"/>
      <c r="C27" s="79"/>
      <c r="D27" s="79"/>
      <c r="E27" s="79"/>
      <c r="F27" s="83">
        <v>48</v>
      </c>
      <c r="G27" s="82">
        <v>71</v>
      </c>
      <c r="H27" s="82">
        <v>18</v>
      </c>
      <c r="I27" s="82">
        <v>29</v>
      </c>
      <c r="J27" s="82">
        <v>21</v>
      </c>
      <c r="K27" s="82">
        <v>31</v>
      </c>
      <c r="L27" s="82">
        <v>40</v>
      </c>
      <c r="M27" s="82">
        <f t="shared" ref="M27:M28" si="12">SUM(F27:L27)</f>
        <v>258</v>
      </c>
    </row>
    <row r="28" spans="1:13" s="24" customFormat="1" ht="20.100000000000001" customHeight="1" x14ac:dyDescent="0.2">
      <c r="A28" s="79" t="s">
        <v>13</v>
      </c>
      <c r="B28" s="79"/>
      <c r="C28" s="79"/>
      <c r="D28" s="79"/>
      <c r="E28" s="79"/>
      <c r="F28" s="82">
        <v>27</v>
      </c>
      <c r="G28" s="82">
        <v>29</v>
      </c>
      <c r="H28" s="82">
        <v>21</v>
      </c>
      <c r="I28" s="82">
        <v>15</v>
      </c>
      <c r="J28" s="82">
        <v>15</v>
      </c>
      <c r="K28" s="82">
        <v>15</v>
      </c>
      <c r="L28" s="82">
        <v>21</v>
      </c>
      <c r="M28" s="82">
        <f t="shared" si="12"/>
        <v>143</v>
      </c>
    </row>
    <row r="29" spans="1:13" ht="20.100000000000001" customHeight="1" x14ac:dyDescent="0.2">
      <c r="A29" s="84" t="s">
        <v>23</v>
      </c>
      <c r="B29" s="85"/>
      <c r="C29" s="85">
        <v>3000</v>
      </c>
      <c r="D29" s="86">
        <v>1</v>
      </c>
      <c r="E29" s="85" t="s">
        <v>15</v>
      </c>
      <c r="F29" s="86"/>
      <c r="G29" s="86">
        <v>1</v>
      </c>
      <c r="H29" s="86"/>
      <c r="I29" s="86"/>
      <c r="J29" s="86"/>
      <c r="K29" s="86"/>
      <c r="L29" s="86"/>
      <c r="M29" s="86">
        <f>SUM(F29:L29)</f>
        <v>1</v>
      </c>
    </row>
    <row r="30" spans="1:13" ht="20.100000000000001" customHeight="1" x14ac:dyDescent="0.2">
      <c r="A30" s="84" t="s">
        <v>23</v>
      </c>
      <c r="B30" s="85"/>
      <c r="C30" s="85">
        <v>2000</v>
      </c>
      <c r="D30" s="86">
        <v>1</v>
      </c>
      <c r="E30" s="86" t="s">
        <v>74</v>
      </c>
      <c r="F30" s="86"/>
      <c r="G30" s="86"/>
      <c r="H30" s="86"/>
      <c r="I30" s="86"/>
      <c r="J30" s="86">
        <v>1</v>
      </c>
      <c r="K30" s="86"/>
      <c r="L30" s="86"/>
      <c r="M30" s="86">
        <v>1</v>
      </c>
    </row>
    <row r="31" spans="1:13" ht="20.100000000000001" customHeight="1" x14ac:dyDescent="0.2">
      <c r="A31" s="84" t="s">
        <v>136</v>
      </c>
      <c r="B31" s="85"/>
      <c r="C31" s="85">
        <v>10000</v>
      </c>
      <c r="D31" s="86">
        <v>1</v>
      </c>
      <c r="E31" s="86"/>
      <c r="F31" s="86"/>
      <c r="G31" s="86"/>
      <c r="H31" s="86"/>
      <c r="I31" s="86"/>
      <c r="J31" s="86"/>
      <c r="K31" s="86">
        <v>1</v>
      </c>
      <c r="L31" s="86"/>
      <c r="M31" s="86">
        <v>1</v>
      </c>
    </row>
    <row r="32" spans="1:13" ht="37.5" customHeight="1" x14ac:dyDescent="0.2">
      <c r="A32" s="85" t="s">
        <v>21</v>
      </c>
      <c r="B32" s="85" t="s">
        <v>49</v>
      </c>
      <c r="C32" s="85">
        <v>2500</v>
      </c>
      <c r="D32" s="86">
        <v>2</v>
      </c>
      <c r="E32" s="87" t="s">
        <v>102</v>
      </c>
      <c r="F32" s="86"/>
      <c r="G32" s="86"/>
      <c r="H32" s="86"/>
      <c r="I32" s="86">
        <v>1</v>
      </c>
      <c r="J32" s="86"/>
      <c r="K32" s="86">
        <v>1</v>
      </c>
      <c r="L32" s="86"/>
      <c r="M32" s="86">
        <f>SUM(F32:L32)</f>
        <v>2</v>
      </c>
    </row>
    <row r="33" spans="1:13" ht="51.4" customHeight="1" x14ac:dyDescent="0.2">
      <c r="A33" s="84" t="s">
        <v>84</v>
      </c>
      <c r="B33" s="85"/>
      <c r="C33" s="85">
        <v>15000</v>
      </c>
      <c r="D33" s="86">
        <v>1</v>
      </c>
      <c r="E33" s="85" t="s">
        <v>135</v>
      </c>
      <c r="F33" s="86"/>
      <c r="G33" s="86"/>
      <c r="H33" s="86"/>
      <c r="I33" s="86"/>
      <c r="J33" s="86"/>
      <c r="K33" s="86"/>
      <c r="L33" s="86">
        <v>1</v>
      </c>
      <c r="M33" s="86">
        <v>1</v>
      </c>
    </row>
    <row r="34" spans="1:13" ht="31.15" customHeight="1" x14ac:dyDescent="0.2">
      <c r="A34" s="85" t="s">
        <v>85</v>
      </c>
      <c r="B34" s="85"/>
      <c r="C34" s="85">
        <v>5000</v>
      </c>
      <c r="D34" s="86">
        <v>1</v>
      </c>
      <c r="E34" s="85" t="s">
        <v>137</v>
      </c>
      <c r="F34" s="86"/>
      <c r="G34" s="86">
        <v>1</v>
      </c>
      <c r="H34" s="86"/>
      <c r="I34" s="86"/>
      <c r="J34" s="86"/>
      <c r="K34" s="86"/>
      <c r="L34" s="86"/>
      <c r="M34" s="86">
        <v>1</v>
      </c>
    </row>
    <row r="35" spans="1:13" ht="55.5" customHeight="1" x14ac:dyDescent="0.2">
      <c r="A35" s="85" t="s">
        <v>86</v>
      </c>
      <c r="B35" s="84"/>
      <c r="C35" s="84">
        <v>10000</v>
      </c>
      <c r="D35" s="86">
        <v>1</v>
      </c>
      <c r="E35" s="88" t="s">
        <v>115</v>
      </c>
      <c r="F35" s="86"/>
      <c r="G35" s="86"/>
      <c r="H35" s="86">
        <v>1</v>
      </c>
      <c r="I35" s="86"/>
      <c r="J35" s="86"/>
      <c r="K35" s="86"/>
      <c r="L35" s="86"/>
      <c r="M35" s="86">
        <v>1</v>
      </c>
    </row>
    <row r="36" spans="1:13" ht="50.25" customHeight="1" x14ac:dyDescent="0.2">
      <c r="A36" s="85" t="s">
        <v>87</v>
      </c>
      <c r="B36" s="84" t="s">
        <v>91</v>
      </c>
      <c r="C36" s="84">
        <v>20000</v>
      </c>
      <c r="D36" s="86">
        <v>2</v>
      </c>
      <c r="E36" s="88" t="s">
        <v>103</v>
      </c>
      <c r="F36" s="86">
        <v>1</v>
      </c>
      <c r="G36" s="86">
        <v>1</v>
      </c>
      <c r="H36" s="86"/>
      <c r="I36" s="86"/>
      <c r="J36" s="86"/>
      <c r="K36" s="86"/>
      <c r="L36" s="86"/>
      <c r="M36" s="86">
        <v>2</v>
      </c>
    </row>
    <row r="37" spans="1:13" ht="20.100000000000001" customHeight="1" x14ac:dyDescent="0.2">
      <c r="A37" s="85" t="s">
        <v>130</v>
      </c>
      <c r="B37" s="84"/>
      <c r="C37" s="84">
        <v>8000</v>
      </c>
      <c r="D37" s="86">
        <v>1</v>
      </c>
      <c r="E37" s="88"/>
      <c r="F37" s="86"/>
      <c r="G37" s="86"/>
      <c r="H37" s="86"/>
      <c r="I37" s="86"/>
      <c r="J37" s="86">
        <v>1</v>
      </c>
      <c r="K37" s="86"/>
      <c r="L37" s="86"/>
      <c r="M37" s="86">
        <f>SUM(F37:L37)</f>
        <v>1</v>
      </c>
    </row>
    <row r="38" spans="1:13" ht="20.100000000000001" customHeight="1" x14ac:dyDescent="0.2">
      <c r="A38" s="85" t="s">
        <v>134</v>
      </c>
      <c r="B38" s="84"/>
      <c r="C38" s="84">
        <v>10000</v>
      </c>
      <c r="D38" s="86">
        <v>1</v>
      </c>
      <c r="E38" s="88"/>
      <c r="F38" s="86"/>
      <c r="G38" s="86"/>
      <c r="H38" s="86"/>
      <c r="I38" s="86">
        <v>1</v>
      </c>
      <c r="J38" s="86"/>
      <c r="K38" s="86"/>
      <c r="L38" s="86"/>
      <c r="M38" s="86">
        <f>SUM(F38:L38)</f>
        <v>1</v>
      </c>
    </row>
    <row r="39" spans="1:13" ht="20.100000000000001" customHeight="1" x14ac:dyDescent="0.2">
      <c r="A39" s="45" t="s">
        <v>9</v>
      </c>
      <c r="B39" s="45"/>
      <c r="C39" s="45">
        <v>108000</v>
      </c>
      <c r="D39" s="54">
        <v>10</v>
      </c>
      <c r="E39" s="45"/>
      <c r="F39" s="54">
        <f t="shared" ref="F39:L39" si="13">SUMPRODUCT($C$29:$C$36,F29:F36)</f>
        <v>20000</v>
      </c>
      <c r="G39" s="54">
        <f t="shared" si="13"/>
        <v>28000</v>
      </c>
      <c r="H39" s="54">
        <f t="shared" si="13"/>
        <v>10000</v>
      </c>
      <c r="I39" s="54">
        <f>SUMPRODUCT($C$29:$C$38,I29:I38)</f>
        <v>12500</v>
      </c>
      <c r="J39" s="54">
        <f>SUMPRODUCT($C$29:$C$38,J29:J38)</f>
        <v>10000</v>
      </c>
      <c r="K39" s="54">
        <f t="shared" si="13"/>
        <v>12500</v>
      </c>
      <c r="L39" s="54">
        <f t="shared" si="13"/>
        <v>15000</v>
      </c>
      <c r="M39" s="54">
        <f>SUM(F39:L39)</f>
        <v>108000</v>
      </c>
    </row>
    <row r="40" spans="1:13" ht="20.100000000000001" customHeight="1" x14ac:dyDescent="0.2">
      <c r="A40" s="43"/>
      <c r="B40" s="43"/>
      <c r="C40" s="43"/>
      <c r="D40" s="47"/>
      <c r="E40" s="43" t="s">
        <v>48</v>
      </c>
      <c r="F40" s="49">
        <v>20000</v>
      </c>
      <c r="G40" s="49">
        <v>27000</v>
      </c>
      <c r="H40" s="49">
        <v>11000</v>
      </c>
      <c r="I40" s="49">
        <v>12000</v>
      </c>
      <c r="J40" s="49">
        <v>10000</v>
      </c>
      <c r="K40" s="49">
        <v>12000</v>
      </c>
      <c r="L40" s="49">
        <v>16000</v>
      </c>
      <c r="M40" s="58">
        <f>SUM(F40:L40)</f>
        <v>108000</v>
      </c>
    </row>
    <row r="41" spans="1:13" ht="42.75" customHeight="1" x14ac:dyDescent="0.2">
      <c r="A41" s="122" t="s">
        <v>140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</row>
    <row r="42" spans="1:13" ht="20.100000000000001" customHeight="1" x14ac:dyDescent="0.2">
      <c r="A42" s="71" t="s">
        <v>10</v>
      </c>
      <c r="B42" s="72" t="s">
        <v>18</v>
      </c>
      <c r="C42" s="72" t="s">
        <v>19</v>
      </c>
      <c r="D42" s="80" t="s">
        <v>88</v>
      </c>
      <c r="E42" s="80" t="s">
        <v>90</v>
      </c>
      <c r="F42" s="79" t="s">
        <v>0</v>
      </c>
      <c r="G42" s="81" t="s">
        <v>56</v>
      </c>
      <c r="H42" s="81" t="s">
        <v>57</v>
      </c>
      <c r="I42" s="79" t="s">
        <v>5</v>
      </c>
      <c r="J42" s="81" t="s">
        <v>58</v>
      </c>
      <c r="K42" s="81" t="s">
        <v>59</v>
      </c>
      <c r="L42" s="79" t="s">
        <v>8</v>
      </c>
      <c r="M42" s="79" t="s">
        <v>9</v>
      </c>
    </row>
    <row r="43" spans="1:13" ht="20.100000000000001" customHeight="1" x14ac:dyDescent="0.2">
      <c r="A43" s="71" t="s">
        <v>11</v>
      </c>
      <c r="B43" s="72"/>
      <c r="C43" s="72"/>
      <c r="D43" s="72"/>
      <c r="E43" s="89"/>
      <c r="F43" s="82">
        <f>F44+F45</f>
        <v>75</v>
      </c>
      <c r="G43" s="82">
        <f t="shared" ref="G43:L43" si="14">G44+G45</f>
        <v>100</v>
      </c>
      <c r="H43" s="82">
        <f t="shared" si="14"/>
        <v>39</v>
      </c>
      <c r="I43" s="82">
        <f t="shared" si="14"/>
        <v>44</v>
      </c>
      <c r="J43" s="82">
        <f t="shared" si="14"/>
        <v>36</v>
      </c>
      <c r="K43" s="82">
        <f t="shared" si="14"/>
        <v>46</v>
      </c>
      <c r="L43" s="82">
        <f t="shared" si="14"/>
        <v>61</v>
      </c>
      <c r="M43" s="82">
        <f>SUM(F43:L43)</f>
        <v>401</v>
      </c>
    </row>
    <row r="44" spans="1:13" ht="20.100000000000001" customHeight="1" x14ac:dyDescent="0.2">
      <c r="A44" s="71" t="s">
        <v>12</v>
      </c>
      <c r="B44" s="72"/>
      <c r="C44" s="72"/>
      <c r="D44" s="72"/>
      <c r="E44" s="89"/>
      <c r="F44" s="83">
        <v>48</v>
      </c>
      <c r="G44" s="82">
        <v>71</v>
      </c>
      <c r="H44" s="82">
        <v>18</v>
      </c>
      <c r="I44" s="82">
        <v>29</v>
      </c>
      <c r="J44" s="82">
        <v>21</v>
      </c>
      <c r="K44" s="82">
        <v>31</v>
      </c>
      <c r="L44" s="82">
        <v>40</v>
      </c>
      <c r="M44" s="82">
        <f t="shared" ref="M44:M45" si="15">SUM(F44:L44)</f>
        <v>258</v>
      </c>
    </row>
    <row r="45" spans="1:13" ht="20.100000000000001" customHeight="1" x14ac:dyDescent="0.2">
      <c r="A45" s="71" t="s">
        <v>13</v>
      </c>
      <c r="B45" s="72"/>
      <c r="C45" s="72"/>
      <c r="D45" s="72"/>
      <c r="E45" s="89"/>
      <c r="F45" s="82">
        <v>27</v>
      </c>
      <c r="G45" s="82">
        <v>29</v>
      </c>
      <c r="H45" s="82">
        <v>21</v>
      </c>
      <c r="I45" s="82">
        <v>15</v>
      </c>
      <c r="J45" s="82">
        <v>15</v>
      </c>
      <c r="K45" s="82">
        <v>15</v>
      </c>
      <c r="L45" s="82">
        <v>21</v>
      </c>
      <c r="M45" s="82">
        <f t="shared" si="15"/>
        <v>143</v>
      </c>
    </row>
    <row r="46" spans="1:13" ht="20.100000000000001" customHeight="1" x14ac:dyDescent="0.2">
      <c r="A46" s="71" t="s">
        <v>138</v>
      </c>
      <c r="B46" s="71"/>
      <c r="C46" s="71">
        <v>5000</v>
      </c>
      <c r="D46" s="71">
        <v>10</v>
      </c>
      <c r="E46" s="89" t="s">
        <v>92</v>
      </c>
      <c r="F46" s="71">
        <v>1</v>
      </c>
      <c r="G46" s="71">
        <v>2</v>
      </c>
      <c r="H46" s="71">
        <v>1</v>
      </c>
      <c r="I46" s="71">
        <v>2</v>
      </c>
      <c r="J46" s="90">
        <v>1</v>
      </c>
      <c r="K46" s="90">
        <v>2</v>
      </c>
      <c r="L46" s="71">
        <v>1</v>
      </c>
      <c r="M46" s="71">
        <f>SUM(F46:L46)</f>
        <v>10</v>
      </c>
    </row>
    <row r="47" spans="1:13" ht="20.100000000000001" customHeight="1" x14ac:dyDescent="0.2">
      <c r="A47" s="71"/>
      <c r="B47" s="71"/>
      <c r="C47" s="71">
        <v>5000</v>
      </c>
      <c r="D47" s="71">
        <v>4</v>
      </c>
      <c r="E47" s="89" t="s">
        <v>139</v>
      </c>
      <c r="F47" s="71">
        <v>1</v>
      </c>
      <c r="G47" s="71">
        <v>2</v>
      </c>
      <c r="H47" s="71"/>
      <c r="I47" s="71"/>
      <c r="J47" s="90"/>
      <c r="K47" s="90"/>
      <c r="L47" s="71">
        <v>1</v>
      </c>
      <c r="M47" s="71">
        <f t="shared" ref="M47:M52" si="16">SUM(F47:L47)</f>
        <v>4</v>
      </c>
    </row>
    <row r="48" spans="1:13" ht="20.100000000000001" customHeight="1" x14ac:dyDescent="0.2">
      <c r="A48" s="74" t="s">
        <v>127</v>
      </c>
      <c r="B48" s="71"/>
      <c r="C48" s="71">
        <v>4000</v>
      </c>
      <c r="D48" s="71">
        <v>15</v>
      </c>
      <c r="E48" s="89" t="s">
        <v>89</v>
      </c>
      <c r="F48" s="71">
        <v>3</v>
      </c>
      <c r="G48" s="71">
        <v>3</v>
      </c>
      <c r="H48" s="71">
        <v>2</v>
      </c>
      <c r="I48" s="71">
        <v>1</v>
      </c>
      <c r="J48" s="90">
        <v>2</v>
      </c>
      <c r="K48" s="90">
        <v>1</v>
      </c>
      <c r="L48" s="71">
        <v>3</v>
      </c>
      <c r="M48" s="71">
        <f t="shared" si="16"/>
        <v>15</v>
      </c>
    </row>
    <row r="49" spans="1:13" ht="20.100000000000001" customHeight="1" x14ac:dyDescent="0.2">
      <c r="A49" s="71" t="s">
        <v>51</v>
      </c>
      <c r="B49" s="71"/>
      <c r="C49" s="71">
        <v>5000</v>
      </c>
      <c r="D49" s="71">
        <v>2</v>
      </c>
      <c r="E49" s="89" t="s">
        <v>92</v>
      </c>
      <c r="F49" s="71">
        <v>1</v>
      </c>
      <c r="G49" s="71">
        <v>1</v>
      </c>
      <c r="H49" s="71"/>
      <c r="I49" s="71"/>
      <c r="J49" s="71"/>
      <c r="K49" s="71"/>
      <c r="L49" s="71"/>
      <c r="M49" s="71">
        <f t="shared" si="16"/>
        <v>2</v>
      </c>
    </row>
    <row r="50" spans="1:13" ht="20.100000000000001" customHeight="1" x14ac:dyDescent="0.2">
      <c r="A50" s="91" t="s">
        <v>104</v>
      </c>
      <c r="B50" s="91" t="s">
        <v>53</v>
      </c>
      <c r="C50" s="92">
        <v>2000</v>
      </c>
      <c r="D50" s="92">
        <v>2</v>
      </c>
      <c r="E50" s="89" t="s">
        <v>89</v>
      </c>
      <c r="F50" s="93"/>
      <c r="G50" s="93">
        <v>1</v>
      </c>
      <c r="H50" s="93"/>
      <c r="I50" s="93"/>
      <c r="J50" s="93"/>
      <c r="K50" s="93"/>
      <c r="L50" s="93">
        <v>1</v>
      </c>
      <c r="M50" s="71">
        <f t="shared" si="16"/>
        <v>2</v>
      </c>
    </row>
    <row r="51" spans="1:13" ht="20.100000000000001" customHeight="1" x14ac:dyDescent="0.2">
      <c r="A51" s="91"/>
      <c r="B51" s="91" t="s">
        <v>54</v>
      </c>
      <c r="C51" s="92">
        <v>1500</v>
      </c>
      <c r="D51" s="92">
        <v>8</v>
      </c>
      <c r="E51" s="89" t="s">
        <v>89</v>
      </c>
      <c r="F51" s="93">
        <v>2</v>
      </c>
      <c r="G51" s="93"/>
      <c r="H51" s="93">
        <v>1</v>
      </c>
      <c r="I51" s="93">
        <v>1</v>
      </c>
      <c r="J51" s="93">
        <v>1</v>
      </c>
      <c r="K51" s="93">
        <v>2</v>
      </c>
      <c r="L51" s="93">
        <v>1</v>
      </c>
      <c r="M51" s="71">
        <f t="shared" si="16"/>
        <v>8</v>
      </c>
    </row>
    <row r="52" spans="1:13" ht="20.100000000000001" customHeight="1" x14ac:dyDescent="0.2">
      <c r="A52" s="91"/>
      <c r="B52" s="91" t="s">
        <v>55</v>
      </c>
      <c r="C52" s="92">
        <v>1000</v>
      </c>
      <c r="D52" s="92">
        <v>9</v>
      </c>
      <c r="E52" s="89" t="s">
        <v>89</v>
      </c>
      <c r="F52" s="93">
        <v>1</v>
      </c>
      <c r="G52" s="93">
        <v>1</v>
      </c>
      <c r="H52" s="93">
        <v>2</v>
      </c>
      <c r="I52" s="93">
        <v>2</v>
      </c>
      <c r="J52" s="93"/>
      <c r="K52" s="93">
        <v>2</v>
      </c>
      <c r="L52" s="93">
        <v>1</v>
      </c>
      <c r="M52" s="71">
        <f t="shared" si="16"/>
        <v>9</v>
      </c>
    </row>
    <row r="53" spans="1:13" x14ac:dyDescent="0.2">
      <c r="A53" s="46" t="s">
        <v>9</v>
      </c>
      <c r="B53" s="55"/>
      <c r="C53" s="55">
        <f>SUMPRODUCT(C46:C52, D46:D52)</f>
        <v>165000</v>
      </c>
      <c r="D53" s="55">
        <f>SUM(D46:D52)</f>
        <v>50</v>
      </c>
      <c r="E53" s="55"/>
      <c r="F53" s="46">
        <f t="shared" ref="F53:M53" si="17">SUMPRODUCT($C$46:$C$52,F46:F52)</f>
        <v>31000</v>
      </c>
      <c r="G53" s="46">
        <f t="shared" si="17"/>
        <v>40000</v>
      </c>
      <c r="H53" s="46">
        <f t="shared" si="17"/>
        <v>16500</v>
      </c>
      <c r="I53" s="46">
        <f t="shared" si="17"/>
        <v>17500</v>
      </c>
      <c r="J53" s="46">
        <f t="shared" si="17"/>
        <v>14500</v>
      </c>
      <c r="K53" s="46">
        <f t="shared" si="17"/>
        <v>19000</v>
      </c>
      <c r="L53" s="46">
        <f t="shared" si="17"/>
        <v>26500</v>
      </c>
      <c r="M53" s="46">
        <f t="shared" si="17"/>
        <v>165000</v>
      </c>
    </row>
    <row r="54" spans="1:13" x14ac:dyDescent="0.2">
      <c r="A54" s="57"/>
      <c r="B54" s="57"/>
      <c r="C54" s="57"/>
      <c r="D54" s="57"/>
      <c r="E54" s="57" t="s">
        <v>48</v>
      </c>
      <c r="F54" s="68">
        <v>31000</v>
      </c>
      <c r="G54" s="68">
        <v>41000</v>
      </c>
      <c r="H54" s="68">
        <v>15500</v>
      </c>
      <c r="I54" s="68">
        <v>18000</v>
      </c>
      <c r="J54" s="68">
        <v>14500</v>
      </c>
      <c r="K54" s="68">
        <v>19500</v>
      </c>
      <c r="L54" s="68">
        <v>25500</v>
      </c>
      <c r="M54" s="37">
        <v>165000</v>
      </c>
    </row>
  </sheetData>
  <mergeCells count="2">
    <mergeCell ref="A24:M24"/>
    <mergeCell ref="A41:M41"/>
  </mergeCells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9" sqref="G9"/>
    </sheetView>
  </sheetViews>
  <sheetFormatPr defaultRowHeight="14.25" x14ac:dyDescent="0.2"/>
  <cols>
    <col min="2" max="2" width="21.875" customWidth="1"/>
  </cols>
  <sheetData>
    <row r="1" spans="1:9" ht="24.6" customHeight="1" x14ac:dyDescent="0.2">
      <c r="A1" s="48" t="s">
        <v>60</v>
      </c>
      <c r="B1" s="48" t="s">
        <v>61</v>
      </c>
      <c r="C1" s="48" t="s">
        <v>62</v>
      </c>
      <c r="D1" s="48" t="s">
        <v>63</v>
      </c>
      <c r="E1" s="48" t="s">
        <v>64</v>
      </c>
      <c r="F1" s="48" t="s">
        <v>65</v>
      </c>
      <c r="G1" s="48" t="s">
        <v>66</v>
      </c>
      <c r="H1" s="62"/>
      <c r="I1" s="30"/>
    </row>
    <row r="2" spans="1:9" ht="14.65" customHeight="1" x14ac:dyDescent="0.2">
      <c r="A2" s="125">
        <v>1</v>
      </c>
      <c r="B2" s="125" t="s">
        <v>104</v>
      </c>
      <c r="C2" s="28" t="s">
        <v>67</v>
      </c>
      <c r="D2" s="29" t="s">
        <v>68</v>
      </c>
      <c r="E2" s="65">
        <v>2</v>
      </c>
      <c r="F2" s="65">
        <v>0.2</v>
      </c>
      <c r="G2" s="66">
        <v>0.4</v>
      </c>
    </row>
    <row r="3" spans="1:9" x14ac:dyDescent="0.2">
      <c r="A3" s="125"/>
      <c r="B3" s="125"/>
      <c r="C3" s="28" t="s">
        <v>67</v>
      </c>
      <c r="D3" s="29" t="s">
        <v>69</v>
      </c>
      <c r="E3" s="65">
        <v>8</v>
      </c>
      <c r="F3" s="65">
        <v>0.15</v>
      </c>
      <c r="G3" s="66">
        <v>1.2</v>
      </c>
    </row>
    <row r="4" spans="1:9" x14ac:dyDescent="0.2">
      <c r="A4" s="125"/>
      <c r="B4" s="125"/>
      <c r="C4" s="28" t="s">
        <v>67</v>
      </c>
      <c r="D4" s="29" t="s">
        <v>70</v>
      </c>
      <c r="E4" s="65">
        <v>9</v>
      </c>
      <c r="F4" s="65">
        <v>0.1</v>
      </c>
      <c r="G4" s="66">
        <v>0.9</v>
      </c>
    </row>
    <row r="5" spans="1:9" x14ac:dyDescent="0.2">
      <c r="A5" s="126">
        <v>3</v>
      </c>
      <c r="B5" s="127" t="s">
        <v>124</v>
      </c>
      <c r="C5" s="63" t="s">
        <v>125</v>
      </c>
      <c r="D5" s="64"/>
      <c r="E5" s="64">
        <v>10</v>
      </c>
      <c r="F5" s="64">
        <v>0.5</v>
      </c>
      <c r="G5" s="64">
        <f t="shared" ref="G5:G8" si="0">F5*E5</f>
        <v>5</v>
      </c>
    </row>
    <row r="6" spans="1:9" x14ac:dyDescent="0.2">
      <c r="A6" s="126"/>
      <c r="B6" s="127"/>
      <c r="C6" s="63" t="s">
        <v>126</v>
      </c>
      <c r="D6" s="64"/>
      <c r="E6" s="64">
        <v>4</v>
      </c>
      <c r="F6" s="64">
        <v>0.5</v>
      </c>
      <c r="G6" s="64">
        <f t="shared" si="0"/>
        <v>2</v>
      </c>
    </row>
    <row r="7" spans="1:9" ht="24" customHeight="1" x14ac:dyDescent="0.2">
      <c r="A7" s="64">
        <v>3</v>
      </c>
      <c r="B7" s="63" t="s">
        <v>127</v>
      </c>
      <c r="C7" s="63" t="s">
        <v>71</v>
      </c>
      <c r="D7" s="64"/>
      <c r="E7" s="64">
        <v>15</v>
      </c>
      <c r="F7" s="64">
        <v>0.4</v>
      </c>
      <c r="G7" s="64">
        <f t="shared" si="0"/>
        <v>6</v>
      </c>
    </row>
    <row r="8" spans="1:9" ht="22.35" customHeight="1" x14ac:dyDescent="0.2">
      <c r="A8" s="64">
        <v>4</v>
      </c>
      <c r="B8" s="63" t="s">
        <v>72</v>
      </c>
      <c r="C8" s="63" t="s">
        <v>73</v>
      </c>
      <c r="D8" s="64"/>
      <c r="E8" s="64">
        <v>2</v>
      </c>
      <c r="F8" s="64">
        <v>0.5</v>
      </c>
      <c r="G8" s="64">
        <f t="shared" si="0"/>
        <v>1</v>
      </c>
    </row>
    <row r="9" spans="1:9" ht="15.75" customHeight="1" x14ac:dyDescent="0.2">
      <c r="E9">
        <f>SUM(E2:E8)</f>
        <v>50</v>
      </c>
      <c r="G9" s="70">
        <f>SUM(G2:G8)</f>
        <v>16.5</v>
      </c>
    </row>
  </sheetData>
  <mergeCells count="4">
    <mergeCell ref="A2:A4"/>
    <mergeCell ref="B2:B4"/>
    <mergeCell ref="A5:A6"/>
    <mergeCell ref="B5:B6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11" sqref="A11"/>
    </sheetView>
  </sheetViews>
  <sheetFormatPr defaultRowHeight="14.25" x14ac:dyDescent="0.2"/>
  <cols>
    <col min="2" max="2" width="21.75" customWidth="1"/>
    <col min="4" max="4" width="15.75" customWidth="1"/>
    <col min="5" max="5" width="46.375" customWidth="1"/>
  </cols>
  <sheetData>
    <row r="1" spans="1:8" ht="47.65" customHeight="1" x14ac:dyDescent="0.25">
      <c r="A1" s="61" t="s">
        <v>105</v>
      </c>
      <c r="B1" s="61" t="s">
        <v>106</v>
      </c>
      <c r="C1" s="61" t="s">
        <v>107</v>
      </c>
      <c r="D1" s="61" t="s">
        <v>108</v>
      </c>
      <c r="E1" s="61" t="s">
        <v>109</v>
      </c>
      <c r="F1" s="61" t="s">
        <v>110</v>
      </c>
      <c r="G1" s="61" t="s">
        <v>111</v>
      </c>
      <c r="H1" s="69" t="s">
        <v>123</v>
      </c>
    </row>
    <row r="2" spans="1:8" ht="36" customHeight="1" x14ac:dyDescent="0.2">
      <c r="A2" s="31">
        <v>1</v>
      </c>
      <c r="B2" s="32" t="s">
        <v>78</v>
      </c>
      <c r="C2" s="32"/>
      <c r="D2" s="31" t="s">
        <v>25</v>
      </c>
      <c r="E2" s="43"/>
      <c r="F2" s="33">
        <v>3000</v>
      </c>
      <c r="G2" s="31">
        <v>1</v>
      </c>
      <c r="H2">
        <f>F2*G2</f>
        <v>3000</v>
      </c>
    </row>
    <row r="3" spans="1:8" ht="28.9" customHeight="1" x14ac:dyDescent="0.2">
      <c r="A3" s="31">
        <v>2</v>
      </c>
      <c r="B3" s="32" t="s">
        <v>78</v>
      </c>
      <c r="C3" s="32"/>
      <c r="D3" s="31" t="s">
        <v>79</v>
      </c>
      <c r="E3" s="59"/>
      <c r="F3" s="34">
        <v>2000</v>
      </c>
      <c r="G3" s="31">
        <v>1</v>
      </c>
      <c r="H3">
        <f t="shared" ref="H3:H11" si="0">F3*G3</f>
        <v>2000</v>
      </c>
    </row>
    <row r="4" spans="1:8" ht="36" customHeight="1" x14ac:dyDescent="0.2">
      <c r="A4" s="31">
        <v>3</v>
      </c>
      <c r="B4" s="32" t="s">
        <v>21</v>
      </c>
      <c r="C4" s="31" t="s">
        <v>22</v>
      </c>
      <c r="D4" s="31"/>
      <c r="E4" s="44" t="s">
        <v>112</v>
      </c>
      <c r="F4" s="34">
        <v>2500</v>
      </c>
      <c r="G4" s="67">
        <v>2</v>
      </c>
      <c r="H4">
        <f t="shared" si="0"/>
        <v>5000</v>
      </c>
    </row>
    <row r="5" spans="1:8" ht="36" customHeight="1" x14ac:dyDescent="0.2">
      <c r="A5" s="31">
        <v>4</v>
      </c>
      <c r="B5" s="32" t="s">
        <v>116</v>
      </c>
      <c r="C5" s="31" t="s">
        <v>117</v>
      </c>
      <c r="D5" s="31"/>
      <c r="E5" s="44"/>
      <c r="F5" s="34">
        <v>10000</v>
      </c>
      <c r="G5" s="67">
        <v>1</v>
      </c>
      <c r="H5">
        <f t="shared" si="0"/>
        <v>10000</v>
      </c>
    </row>
    <row r="6" spans="1:8" ht="43.35" customHeight="1" x14ac:dyDescent="0.2">
      <c r="A6" s="31">
        <v>5</v>
      </c>
      <c r="B6" s="32" t="s">
        <v>20</v>
      </c>
      <c r="C6" s="32"/>
      <c r="D6" s="31" t="s">
        <v>79</v>
      </c>
      <c r="E6" s="43" t="s">
        <v>118</v>
      </c>
      <c r="F6" s="34">
        <v>15000</v>
      </c>
      <c r="G6" s="31">
        <v>1</v>
      </c>
      <c r="H6">
        <f t="shared" si="0"/>
        <v>15000</v>
      </c>
    </row>
    <row r="7" spans="1:8" ht="32.65" customHeight="1" x14ac:dyDescent="0.2">
      <c r="A7" s="31">
        <v>6</v>
      </c>
      <c r="B7" s="32" t="s">
        <v>80</v>
      </c>
      <c r="C7" s="32"/>
      <c r="D7" s="31" t="s">
        <v>79</v>
      </c>
      <c r="E7" s="43"/>
      <c r="F7" s="33">
        <v>5000</v>
      </c>
      <c r="G7" s="31">
        <v>1</v>
      </c>
      <c r="H7">
        <f t="shared" si="0"/>
        <v>5000</v>
      </c>
    </row>
    <row r="8" spans="1:8" ht="88.9" customHeight="1" x14ac:dyDescent="0.2">
      <c r="A8" s="31">
        <v>7</v>
      </c>
      <c r="B8" s="35" t="s">
        <v>81</v>
      </c>
      <c r="C8" s="32"/>
      <c r="D8" s="31"/>
      <c r="E8" s="60" t="s">
        <v>119</v>
      </c>
      <c r="F8" s="33">
        <v>10000</v>
      </c>
      <c r="G8" s="31">
        <v>1</v>
      </c>
      <c r="H8">
        <f t="shared" si="0"/>
        <v>10000</v>
      </c>
    </row>
    <row r="9" spans="1:8" ht="88.9" customHeight="1" x14ac:dyDescent="0.2">
      <c r="A9" s="31">
        <v>8</v>
      </c>
      <c r="B9" s="35" t="s">
        <v>120</v>
      </c>
      <c r="C9" s="32"/>
      <c r="D9" s="31"/>
      <c r="E9" s="60" t="s">
        <v>121</v>
      </c>
      <c r="F9" s="33">
        <v>8000</v>
      </c>
      <c r="G9" s="31">
        <v>1</v>
      </c>
      <c r="H9">
        <f t="shared" si="0"/>
        <v>8000</v>
      </c>
    </row>
    <row r="10" spans="1:8" ht="88.9" customHeight="1" x14ac:dyDescent="0.2">
      <c r="A10" s="31">
        <v>9</v>
      </c>
      <c r="B10" s="35" t="s">
        <v>122</v>
      </c>
      <c r="C10" s="32"/>
      <c r="D10" s="31"/>
      <c r="E10" s="60"/>
      <c r="F10" s="33">
        <v>10000</v>
      </c>
      <c r="G10" s="31">
        <v>1</v>
      </c>
      <c r="H10">
        <f t="shared" si="0"/>
        <v>10000</v>
      </c>
    </row>
    <row r="11" spans="1:8" ht="47.65" customHeight="1" x14ac:dyDescent="0.2">
      <c r="A11" s="31">
        <v>10</v>
      </c>
      <c r="B11" s="35" t="s">
        <v>82</v>
      </c>
      <c r="C11" s="31" t="s">
        <v>83</v>
      </c>
      <c r="D11" s="31" t="s">
        <v>79</v>
      </c>
      <c r="E11" s="60" t="s">
        <v>113</v>
      </c>
      <c r="F11" s="33">
        <v>20000</v>
      </c>
      <c r="G11" s="31">
        <v>2</v>
      </c>
      <c r="H11">
        <f t="shared" si="0"/>
        <v>40000</v>
      </c>
    </row>
    <row r="12" spans="1:8" x14ac:dyDescent="0.2">
      <c r="G12">
        <f>SUM(G2:G11)</f>
        <v>12</v>
      </c>
      <c r="H12">
        <f>SUM(H2:H11)</f>
        <v>108000</v>
      </c>
    </row>
    <row r="17" ht="15.6" customHeight="1" x14ac:dyDescent="0.2"/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奖学金金额分配</vt:lpstr>
      <vt:lpstr>校设专项奖学金分配</vt:lpstr>
      <vt:lpstr>院设专项奖学金分配</vt:lpstr>
      <vt:lpstr>奖学金金额分配2022计算过程</vt:lpstr>
      <vt:lpstr>院设专项奖学金计划</vt:lpstr>
      <vt:lpstr>校设专项奖学金计划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KANGYI</dc:creator>
  <cp:lastModifiedBy>liuruoran</cp:lastModifiedBy>
  <cp:lastPrinted>2017-10-12T08:13:09Z</cp:lastPrinted>
  <dcterms:created xsi:type="dcterms:W3CDTF">2008-09-11T17:22:52Z</dcterms:created>
  <dcterms:modified xsi:type="dcterms:W3CDTF">2022-10-24T03:21:57Z</dcterms:modified>
</cp:coreProperties>
</file>