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2360\Desktop\2022名额分配\"/>
    </mc:Choice>
  </mc:AlternateContent>
  <bookViews>
    <workbookView xWindow="-98" yWindow="-98" windowWidth="21795" windowHeight="13095" tabRatio="687" activeTab="1"/>
  </bookViews>
  <sheets>
    <sheet name="国家奖学金（2022）" sheetId="10" r:id="rId1"/>
    <sheet name="校设荣誉（2022）" sheetId="12" r:id="rId2"/>
  </sheets>
  <calcPr calcId="162913"/>
</workbook>
</file>

<file path=xl/calcChain.xml><?xml version="1.0" encoding="utf-8"?>
<calcChain xmlns="http://schemas.openxmlformats.org/spreadsheetml/2006/main">
  <c r="I13" i="12" l="1"/>
  <c r="I11" i="12"/>
  <c r="I10" i="12"/>
  <c r="C9" i="12"/>
  <c r="D9" i="12"/>
  <c r="E9" i="12"/>
  <c r="F9" i="12"/>
  <c r="G9" i="12"/>
  <c r="H9" i="12"/>
  <c r="I9" i="12"/>
  <c r="B9" i="12"/>
  <c r="I8" i="12"/>
  <c r="C8" i="12"/>
  <c r="D8" i="12"/>
  <c r="E8" i="12"/>
  <c r="F8" i="12"/>
  <c r="G8" i="12"/>
  <c r="H8" i="12"/>
  <c r="B8" i="12"/>
  <c r="C7" i="12"/>
  <c r="D7" i="12"/>
  <c r="E7" i="12"/>
  <c r="F7" i="12"/>
  <c r="G7" i="12"/>
  <c r="H7" i="12"/>
  <c r="B7" i="12"/>
  <c r="I6" i="12"/>
  <c r="H6" i="12"/>
  <c r="G6" i="12"/>
  <c r="F6" i="12"/>
  <c r="E6" i="12"/>
  <c r="D6" i="12"/>
  <c r="C6" i="12"/>
  <c r="B6" i="12"/>
  <c r="C19" i="10" l="1"/>
  <c r="D19" i="10"/>
  <c r="E19" i="10"/>
  <c r="F19" i="10"/>
  <c r="G19" i="10"/>
  <c r="H19" i="10"/>
  <c r="B19" i="10"/>
  <c r="I13" i="10"/>
  <c r="C17" i="10"/>
  <c r="D17" i="10"/>
  <c r="E17" i="10"/>
  <c r="F17" i="10"/>
  <c r="G17" i="10"/>
  <c r="H17" i="10"/>
  <c r="B17" i="10"/>
  <c r="C12" i="10"/>
  <c r="D12" i="10"/>
  <c r="E12" i="10"/>
  <c r="F12" i="10"/>
  <c r="G12" i="10"/>
  <c r="H12" i="10"/>
  <c r="B12" i="10"/>
  <c r="C11" i="10"/>
  <c r="D11" i="10"/>
  <c r="E11" i="10"/>
  <c r="F11" i="10"/>
  <c r="G11" i="10"/>
  <c r="H11" i="10"/>
  <c r="B11" i="10"/>
  <c r="H9" i="10"/>
  <c r="G9" i="10"/>
  <c r="F9" i="10"/>
  <c r="E9" i="10"/>
  <c r="D9" i="10"/>
  <c r="B9" i="10"/>
  <c r="C9" i="10"/>
  <c r="C8" i="10"/>
  <c r="D8" i="10"/>
  <c r="E8" i="10"/>
  <c r="F8" i="10"/>
  <c r="G8" i="10"/>
  <c r="H8" i="10"/>
  <c r="B8" i="10"/>
  <c r="H6" i="10"/>
  <c r="G6" i="10"/>
  <c r="F6" i="10"/>
  <c r="E6" i="10"/>
  <c r="D6" i="10"/>
  <c r="C6" i="10"/>
  <c r="B6" i="10"/>
  <c r="C3" i="10"/>
  <c r="D3" i="10"/>
  <c r="E3" i="10"/>
  <c r="F3" i="10"/>
  <c r="G3" i="10"/>
  <c r="H3" i="10"/>
  <c r="I3" i="10"/>
  <c r="B3" i="10"/>
  <c r="I5" i="10"/>
  <c r="I4" i="10"/>
  <c r="I12" i="12" l="1"/>
  <c r="I5" i="12"/>
  <c r="I4" i="12"/>
  <c r="H3" i="12"/>
  <c r="G3" i="12"/>
  <c r="F3" i="12"/>
  <c r="E3" i="12"/>
  <c r="D3" i="12"/>
  <c r="C3" i="12"/>
  <c r="B3" i="12"/>
  <c r="I7" i="12" l="1"/>
  <c r="I3" i="12"/>
</calcChain>
</file>

<file path=xl/sharedStrings.xml><?xml version="1.0" encoding="utf-8"?>
<sst xmlns="http://schemas.openxmlformats.org/spreadsheetml/2006/main" count="47" uniqueCount="41">
  <si>
    <t>合计</t>
    <phoneticPr fontId="4" type="noConversion"/>
  </si>
  <si>
    <t>光电工程</t>
  </si>
  <si>
    <t>激光</t>
  </si>
  <si>
    <t>光学工程</t>
  </si>
  <si>
    <t>电磁波</t>
  </si>
  <si>
    <t>光惯</t>
  </si>
  <si>
    <t>微光</t>
  </si>
  <si>
    <t>合计</t>
  </si>
  <si>
    <t>优秀研究生干部
名额分配</t>
  </si>
  <si>
    <t>研究所</t>
  </si>
  <si>
    <t>参评总人数</t>
  </si>
  <si>
    <t>博士生</t>
  </si>
  <si>
    <t>硕士生</t>
  </si>
  <si>
    <t>三好研究生（博）</t>
  </si>
  <si>
    <t>三好研究生（硕）</t>
  </si>
  <si>
    <t>三好研究生（博）
名额分配</t>
  </si>
  <si>
    <t>三好研究生（硕）
名额分配</t>
  </si>
  <si>
    <t>优秀研究生干部</t>
    <phoneticPr fontId="4" type="noConversion"/>
  </si>
  <si>
    <t>优秀研究生</t>
    <phoneticPr fontId="4" type="noConversion"/>
  </si>
  <si>
    <t>光惯</t>
    <phoneticPr fontId="16" type="noConversion"/>
  </si>
  <si>
    <t>微光</t>
    <phoneticPr fontId="16" type="noConversion"/>
  </si>
  <si>
    <t>电磁波</t>
    <phoneticPr fontId="16" type="noConversion"/>
  </si>
  <si>
    <t>光学工程</t>
    <phoneticPr fontId="16" type="noConversion"/>
  </si>
  <si>
    <t>激光</t>
    <phoneticPr fontId="16" type="noConversion"/>
  </si>
  <si>
    <t>研究所</t>
    <phoneticPr fontId="16" type="noConversion"/>
  </si>
  <si>
    <t>光电工程</t>
    <phoneticPr fontId="16" type="noConversion"/>
  </si>
  <si>
    <t>成像检测</t>
    <phoneticPr fontId="16" type="noConversion"/>
  </si>
  <si>
    <t>成像检测</t>
  </si>
  <si>
    <t>国奖（博）</t>
  </si>
  <si>
    <t>上一年余值</t>
  </si>
  <si>
    <t>国奖（博）加权后</t>
  </si>
  <si>
    <t>国奖（硕）</t>
  </si>
  <si>
    <t>国奖（硕）加权后</t>
  </si>
  <si>
    <t>国奖（博）名额分配</t>
  </si>
  <si>
    <t>国奖（硕）名额分配</t>
  </si>
  <si>
    <t>今年余值（博）</t>
  </si>
  <si>
    <t>今年余值（硕）</t>
  </si>
  <si>
    <r>
      <t>2021-2022</t>
    </r>
    <r>
      <rPr>
        <b/>
        <sz val="14"/>
        <color theme="1"/>
        <rFont val="宋体"/>
        <family val="3"/>
        <charset val="134"/>
      </rPr>
      <t>学年光电学院评奖评优</t>
    </r>
    <r>
      <rPr>
        <b/>
        <sz val="14"/>
        <color theme="1"/>
        <rFont val="Tahoma"/>
        <family val="2"/>
        <charset val="134"/>
      </rPr>
      <t>-</t>
    </r>
    <r>
      <rPr>
        <b/>
        <sz val="14"/>
        <color theme="1"/>
        <rFont val="宋体"/>
        <family val="3"/>
        <charset val="134"/>
      </rPr>
      <t>国家奖学金</t>
    </r>
    <phoneticPr fontId="4" type="noConversion"/>
  </si>
  <si>
    <t>备注：国奖分配基数包含所有22年秋季入学学生</t>
    <phoneticPr fontId="4" type="noConversion"/>
  </si>
  <si>
    <t>备注：校设荣誉不含2022秋季入学新生以及秋季硕转博</t>
    <phoneticPr fontId="4" type="noConversion"/>
  </si>
  <si>
    <r>
      <t>2021-2022</t>
    </r>
    <r>
      <rPr>
        <b/>
        <sz val="14"/>
        <color indexed="8"/>
        <rFont val="宋体"/>
        <family val="1"/>
      </rPr>
      <t>学年光电学院评奖评优</t>
    </r>
    <r>
      <rPr>
        <b/>
        <sz val="14"/>
        <color indexed="8"/>
        <rFont val="Times New Roman"/>
        <family val="1"/>
      </rPr>
      <t>-</t>
    </r>
    <r>
      <rPr>
        <b/>
        <sz val="14"/>
        <color indexed="8"/>
        <rFont val="宋体"/>
        <family val="1"/>
      </rPr>
      <t>校设荣誉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</si>
</sst>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_);[Red]\(0.00\)"/>
    <numFmt numFmtId="178" formatCode="0_);[Red]\(0\)"/>
  </numFmts>
  <fonts count="21" x14ac:knownFonts="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4"/>
      <color theme="1"/>
      <name val="Tahoma"/>
      <family val="2"/>
      <charset val="134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宋体"/>
      <family val="1"/>
    </font>
    <font>
      <b/>
      <sz val="10"/>
      <color indexed="8"/>
      <name val="宋体"/>
      <family val="1"/>
    </font>
    <font>
      <sz val="11"/>
      <color theme="1"/>
      <name val="宋体"/>
      <family val="2"/>
      <scheme val="minor"/>
    </font>
    <font>
      <sz val="11"/>
      <color theme="1"/>
      <name val="Tahoma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Microsoft YaHei UI"/>
      <family val="2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3" fillId="0" borderId="0">
      <alignment vertical="center"/>
    </xf>
    <xf numFmtId="0" fontId="14" fillId="0" borderId="0"/>
    <xf numFmtId="0" fontId="14" fillId="0" borderId="0"/>
    <xf numFmtId="0" fontId="2" fillId="0" borderId="0">
      <alignment vertical="center"/>
    </xf>
    <xf numFmtId="0" fontId="1" fillId="0" borderId="0">
      <alignment vertical="center"/>
    </xf>
    <xf numFmtId="0" fontId="15" fillId="0" borderId="0"/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</cellStyleXfs>
  <cellXfs count="38">
    <xf numFmtId="0" fontId="0" fillId="0" borderId="0" xfId="0"/>
    <xf numFmtId="0" fontId="5" fillId="0" borderId="0" xfId="0" applyFont="1"/>
    <xf numFmtId="0" fontId="5" fillId="5" borderId="4" xfId="0" applyFont="1" applyFill="1" applyBorder="1" applyAlignment="1">
      <alignment horizontal="center"/>
    </xf>
    <xf numFmtId="176" fontId="0" fillId="0" borderId="0" xfId="0" applyNumberFormat="1"/>
    <xf numFmtId="0" fontId="17" fillId="0" borderId="0" xfId="0" applyFont="1"/>
    <xf numFmtId="0" fontId="8" fillId="0" borderId="4" xfId="0" applyFont="1" applyBorder="1" applyAlignment="1">
      <alignment horizontal="center"/>
    </xf>
    <xf numFmtId="0" fontId="0" fillId="0" borderId="4" xfId="0" applyBorder="1"/>
    <xf numFmtId="0" fontId="5" fillId="3" borderId="4" xfId="0" applyFont="1" applyFill="1" applyBorder="1" applyAlignment="1">
      <alignment horizontal="center" wrapText="1"/>
    </xf>
    <xf numFmtId="0" fontId="0" fillId="3" borderId="4" xfId="0" applyFill="1" applyBorder="1"/>
    <xf numFmtId="2" fontId="0" fillId="0" borderId="0" xfId="0" applyNumberFormat="1"/>
    <xf numFmtId="0" fontId="18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" fontId="0" fillId="7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177" fontId="0" fillId="0" borderId="0" xfId="0" applyNumberFormat="1"/>
    <xf numFmtId="0" fontId="8" fillId="4" borderId="0" xfId="0" applyFont="1" applyFill="1" applyAlignment="1">
      <alignment horizontal="center" wrapText="1"/>
    </xf>
    <xf numFmtId="0" fontId="0" fillId="0" borderId="5" xfId="0" applyBorder="1"/>
    <xf numFmtId="176" fontId="0" fillId="5" borderId="4" xfId="0" applyNumberFormat="1" applyFill="1" applyBorder="1"/>
    <xf numFmtId="0" fontId="0" fillId="5" borderId="4" xfId="0" applyFill="1" applyBorder="1"/>
    <xf numFmtId="0" fontId="10" fillId="0" borderId="0" xfId="0" applyFont="1" applyAlignment="1">
      <alignment vertical="center"/>
    </xf>
    <xf numFmtId="0" fontId="9" fillId="4" borderId="5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vertical="center"/>
    </xf>
    <xf numFmtId="0" fontId="13" fillId="5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/>
    </xf>
    <xf numFmtId="2" fontId="0" fillId="8" borderId="4" xfId="0" applyNumberFormat="1" applyFill="1" applyBorder="1"/>
    <xf numFmtId="176" fontId="0" fillId="8" borderId="4" xfId="0" applyNumberFormat="1" applyFill="1" applyBorder="1"/>
    <xf numFmtId="0" fontId="0" fillId="8" borderId="4" xfId="0" applyFill="1" applyBorder="1"/>
    <xf numFmtId="178" fontId="0" fillId="7" borderId="4" xfId="0" applyNumberFormat="1" applyFill="1" applyBorder="1" applyAlignment="1">
      <alignment vertical="center"/>
    </xf>
    <xf numFmtId="178" fontId="0" fillId="7" borderId="4" xfId="0" applyNumberFormat="1" applyFill="1" applyBorder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</cellXfs>
  <cellStyles count="10">
    <cellStyle name="常规" xfId="0" builtinId="0"/>
    <cellStyle name="常规 2" xfId="1"/>
    <cellStyle name="常规 2 2" xfId="2"/>
    <cellStyle name="常规 2 3" xfId="7"/>
    <cellStyle name="常规 3" xfId="3"/>
    <cellStyle name="常规 4" xfId="4"/>
    <cellStyle name="常规 4 2" xfId="8"/>
    <cellStyle name="常规 5" xfId="5"/>
    <cellStyle name="常规 6" xfId="6"/>
    <cellStyle name="常规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I1"/>
    </sheetView>
  </sheetViews>
  <sheetFormatPr defaultRowHeight="13.5" x14ac:dyDescent="0.35"/>
  <cols>
    <col min="1" max="1" width="14.625" customWidth="1"/>
    <col min="2" max="2" width="9.5625" customWidth="1"/>
  </cols>
  <sheetData>
    <row r="1" spans="1:10" ht="18" x14ac:dyDescent="0.45">
      <c r="A1" s="34" t="s">
        <v>37</v>
      </c>
      <c r="B1" s="35"/>
      <c r="C1" s="35"/>
      <c r="D1" s="35"/>
      <c r="E1" s="35"/>
      <c r="F1" s="35"/>
      <c r="G1" s="35"/>
      <c r="H1" s="35"/>
      <c r="I1" s="36"/>
    </row>
    <row r="2" spans="1:10" ht="76.900000000000006" x14ac:dyDescent="0.35">
      <c r="A2" s="10" t="s">
        <v>9</v>
      </c>
      <c r="B2" s="11" t="s">
        <v>1</v>
      </c>
      <c r="C2" s="10" t="s">
        <v>4</v>
      </c>
      <c r="D2" s="11" t="s">
        <v>27</v>
      </c>
      <c r="E2" s="10" t="s">
        <v>3</v>
      </c>
      <c r="F2" s="10" t="s">
        <v>5</v>
      </c>
      <c r="G2" s="10" t="s">
        <v>2</v>
      </c>
      <c r="H2" s="10" t="s">
        <v>6</v>
      </c>
      <c r="I2" s="12" t="s">
        <v>7</v>
      </c>
      <c r="J2" s="16" t="s">
        <v>38</v>
      </c>
    </row>
    <row r="3" spans="1:10" x14ac:dyDescent="0.35">
      <c r="A3" s="5" t="s">
        <v>10</v>
      </c>
      <c r="B3" s="6">
        <f>SUM(B4:B5)</f>
        <v>110</v>
      </c>
      <c r="C3" s="6">
        <f t="shared" ref="C3:I3" si="0">SUM(C4:C5)</f>
        <v>164</v>
      </c>
      <c r="D3" s="6">
        <f t="shared" si="0"/>
        <v>62</v>
      </c>
      <c r="E3" s="6">
        <f t="shared" si="0"/>
        <v>74</v>
      </c>
      <c r="F3" s="6">
        <f t="shared" si="0"/>
        <v>53</v>
      </c>
      <c r="G3" s="6">
        <f t="shared" si="0"/>
        <v>62</v>
      </c>
      <c r="H3" s="6">
        <f t="shared" si="0"/>
        <v>92</v>
      </c>
      <c r="I3" s="6">
        <f t="shared" si="0"/>
        <v>617</v>
      </c>
      <c r="J3" s="17"/>
    </row>
    <row r="4" spans="1:10" x14ac:dyDescent="0.35">
      <c r="A4" s="5" t="s">
        <v>11</v>
      </c>
      <c r="B4" s="6">
        <v>61</v>
      </c>
      <c r="C4" s="6">
        <v>95</v>
      </c>
      <c r="D4" s="6">
        <v>24</v>
      </c>
      <c r="E4" s="6">
        <v>39</v>
      </c>
      <c r="F4" s="6">
        <v>26</v>
      </c>
      <c r="G4" s="6">
        <v>37</v>
      </c>
      <c r="H4" s="6">
        <v>54</v>
      </c>
      <c r="I4" s="6">
        <f>SUM(B4:H4)</f>
        <v>336</v>
      </c>
    </row>
    <row r="5" spans="1:10" x14ac:dyDescent="0.35">
      <c r="A5" s="5" t="s">
        <v>12</v>
      </c>
      <c r="B5" s="6">
        <v>49</v>
      </c>
      <c r="C5" s="6">
        <v>69</v>
      </c>
      <c r="D5" s="6">
        <v>38</v>
      </c>
      <c r="E5" s="6">
        <v>35</v>
      </c>
      <c r="F5" s="6">
        <v>27</v>
      </c>
      <c r="G5" s="6">
        <v>25</v>
      </c>
      <c r="H5" s="6">
        <v>38</v>
      </c>
      <c r="I5" s="6">
        <f>SUM(B5:H5)</f>
        <v>281</v>
      </c>
    </row>
    <row r="6" spans="1:10" ht="13.9" x14ac:dyDescent="0.35">
      <c r="A6" s="28" t="s">
        <v>28</v>
      </c>
      <c r="B6" s="29">
        <f>B4/I4*7</f>
        <v>1.2708333333333333</v>
      </c>
      <c r="C6" s="29">
        <f>C4/I4*7</f>
        <v>1.9791666666666665</v>
      </c>
      <c r="D6" s="29">
        <f>D4/I4*7</f>
        <v>0.5</v>
      </c>
      <c r="E6" s="29">
        <f>E4/I4*7</f>
        <v>0.8125</v>
      </c>
      <c r="F6" s="29">
        <f>F4/I4*7</f>
        <v>0.54166666666666674</v>
      </c>
      <c r="G6" s="29">
        <f>G4/I4*7</f>
        <v>0.77083333333333326</v>
      </c>
      <c r="H6" s="29">
        <f>H4/I4*7</f>
        <v>1.125</v>
      </c>
      <c r="I6" s="29"/>
    </row>
    <row r="7" spans="1:10" ht="13.9" x14ac:dyDescent="0.35">
      <c r="A7" s="28" t="s">
        <v>29</v>
      </c>
      <c r="B7" s="30">
        <v>0.19</v>
      </c>
      <c r="C7" s="30">
        <v>-0.43</v>
      </c>
      <c r="D7" s="30">
        <v>-0.28999999999999998</v>
      </c>
      <c r="E7" s="30">
        <v>0.41</v>
      </c>
      <c r="F7" s="30">
        <v>0.42</v>
      </c>
      <c r="G7" s="30">
        <v>-0.24</v>
      </c>
      <c r="H7" s="30">
        <v>-0.28000000000000003</v>
      </c>
      <c r="I7" s="31"/>
      <c r="J7" s="9"/>
    </row>
    <row r="8" spans="1:10" ht="13.9" x14ac:dyDescent="0.35">
      <c r="A8" s="2" t="s">
        <v>30</v>
      </c>
      <c r="B8" s="18">
        <f>B6+B7</f>
        <v>1.4608333333333332</v>
      </c>
      <c r="C8" s="18">
        <f t="shared" ref="C8:H8" si="1">C6+C7</f>
        <v>1.5491666666666666</v>
      </c>
      <c r="D8" s="18">
        <f t="shared" si="1"/>
        <v>0.21000000000000002</v>
      </c>
      <c r="E8" s="18">
        <f t="shared" si="1"/>
        <v>1.2224999999999999</v>
      </c>
      <c r="F8" s="18">
        <f t="shared" si="1"/>
        <v>0.96166666666666667</v>
      </c>
      <c r="G8" s="18">
        <f t="shared" si="1"/>
        <v>0.53083333333333327</v>
      </c>
      <c r="H8" s="18">
        <f t="shared" si="1"/>
        <v>0.84499999999999997</v>
      </c>
      <c r="I8" s="19"/>
    </row>
    <row r="9" spans="1:10" ht="13.9" x14ac:dyDescent="0.35">
      <c r="A9" s="28" t="s">
        <v>31</v>
      </c>
      <c r="B9" s="29">
        <f>B5/I5*3</f>
        <v>0.52313167259786475</v>
      </c>
      <c r="C9" s="29">
        <f>C5/I5*3</f>
        <v>0.73665480427046259</v>
      </c>
      <c r="D9" s="29">
        <f>D5/I5*3</f>
        <v>0.40569395017793597</v>
      </c>
      <c r="E9" s="29">
        <f>E5/I5*3</f>
        <v>0.37366548042704628</v>
      </c>
      <c r="F9" s="29">
        <f>F5/I5*3</f>
        <v>0.28825622775800708</v>
      </c>
      <c r="G9" s="29">
        <f>G5/I5*3</f>
        <v>0.26690391459074736</v>
      </c>
      <c r="H9" s="29">
        <f>H5/I5*3</f>
        <v>0.40569395017793597</v>
      </c>
      <c r="I9" s="31"/>
    </row>
    <row r="10" spans="1:10" ht="13.9" x14ac:dyDescent="0.35">
      <c r="A10" s="28" t="s">
        <v>29</v>
      </c>
      <c r="B10" s="29">
        <v>-0.27</v>
      </c>
      <c r="C10" s="29">
        <v>0.42</v>
      </c>
      <c r="D10" s="29">
        <v>-0.13</v>
      </c>
      <c r="E10" s="29">
        <v>0.46</v>
      </c>
      <c r="F10" s="29">
        <v>0</v>
      </c>
      <c r="G10" s="29">
        <v>-0.43</v>
      </c>
      <c r="H10" s="29">
        <v>-0.33</v>
      </c>
      <c r="I10" s="31"/>
      <c r="J10" s="9"/>
    </row>
    <row r="11" spans="1:10" ht="13.9" x14ac:dyDescent="0.35">
      <c r="A11" s="2" t="s">
        <v>32</v>
      </c>
      <c r="B11" s="18">
        <f>B9+B10</f>
        <v>0.25313167259786473</v>
      </c>
      <c r="C11" s="18">
        <f t="shared" ref="C11:H11" si="2">C9+C10</f>
        <v>1.1566548042704625</v>
      </c>
      <c r="D11" s="18">
        <f t="shared" si="2"/>
        <v>0.27569395017793596</v>
      </c>
      <c r="E11" s="18">
        <f t="shared" si="2"/>
        <v>0.83366548042704625</v>
      </c>
      <c r="F11" s="18">
        <f t="shared" si="2"/>
        <v>0.28825622775800708</v>
      </c>
      <c r="G11" s="18">
        <f t="shared" si="2"/>
        <v>-0.16309608540925263</v>
      </c>
      <c r="H11" s="18">
        <f t="shared" si="2"/>
        <v>7.5693950177935954E-2</v>
      </c>
      <c r="I11" s="19"/>
    </row>
    <row r="12" spans="1:10" ht="13.9" x14ac:dyDescent="0.35">
      <c r="A12" s="28" t="s">
        <v>7</v>
      </c>
      <c r="B12" s="30">
        <f>B8+B11</f>
        <v>1.7139650059311979</v>
      </c>
      <c r="C12" s="30">
        <f t="shared" ref="C12:H12" si="3">C8+C11</f>
        <v>2.7058214709371291</v>
      </c>
      <c r="D12" s="30">
        <f t="shared" si="3"/>
        <v>0.48569395017793598</v>
      </c>
      <c r="E12" s="30">
        <f t="shared" si="3"/>
        <v>2.0561654804270462</v>
      </c>
      <c r="F12" s="30">
        <f t="shared" si="3"/>
        <v>1.2499228944246736</v>
      </c>
      <c r="G12" s="30">
        <f t="shared" si="3"/>
        <v>0.36773724792408063</v>
      </c>
      <c r="H12" s="30">
        <f t="shared" si="3"/>
        <v>0.92069395017793587</v>
      </c>
      <c r="I12" s="31"/>
    </row>
    <row r="13" spans="1:10" ht="27.4" x14ac:dyDescent="0.35">
      <c r="A13" s="7" t="s">
        <v>33</v>
      </c>
      <c r="B13" s="8">
        <v>1</v>
      </c>
      <c r="C13" s="8">
        <v>2</v>
      </c>
      <c r="D13" s="8">
        <v>0</v>
      </c>
      <c r="E13" s="8">
        <v>1</v>
      </c>
      <c r="F13" s="8">
        <v>1</v>
      </c>
      <c r="G13" s="8">
        <v>1</v>
      </c>
      <c r="H13" s="8">
        <v>1</v>
      </c>
      <c r="I13" s="8">
        <f>SUM(B13:H13)</f>
        <v>7</v>
      </c>
    </row>
    <row r="14" spans="1:10" ht="27.4" x14ac:dyDescent="0.35">
      <c r="A14" s="7" t="s">
        <v>34</v>
      </c>
      <c r="B14" s="8">
        <v>0</v>
      </c>
      <c r="C14" s="8">
        <v>1</v>
      </c>
      <c r="D14" s="8">
        <v>0</v>
      </c>
      <c r="E14" s="8">
        <v>1</v>
      </c>
      <c r="F14" s="8">
        <v>1</v>
      </c>
      <c r="G14" s="8">
        <v>0</v>
      </c>
      <c r="H14" s="8">
        <v>0</v>
      </c>
      <c r="I14" s="8">
        <v>3</v>
      </c>
    </row>
    <row r="17" spans="1:8" ht="15" x14ac:dyDescent="0.5">
      <c r="A17" s="4" t="s">
        <v>35</v>
      </c>
      <c r="B17" s="3">
        <f>B8-B13</f>
        <v>0.46083333333333321</v>
      </c>
      <c r="C17" s="3">
        <f t="shared" ref="C17:H17" si="4">C8-C13</f>
        <v>-0.45083333333333342</v>
      </c>
      <c r="D17" s="3">
        <f t="shared" si="4"/>
        <v>0.21000000000000002</v>
      </c>
      <c r="E17" s="3">
        <f t="shared" si="4"/>
        <v>0.22249999999999992</v>
      </c>
      <c r="F17" s="3">
        <f t="shared" si="4"/>
        <v>-3.833333333333333E-2</v>
      </c>
      <c r="G17" s="3">
        <f t="shared" si="4"/>
        <v>-0.46916666666666673</v>
      </c>
      <c r="H17" s="3">
        <f t="shared" si="4"/>
        <v>-0.15500000000000003</v>
      </c>
    </row>
    <row r="18" spans="1:8" x14ac:dyDescent="0.35">
      <c r="B18" s="15"/>
      <c r="C18" s="15"/>
      <c r="D18" s="3"/>
      <c r="E18" s="3"/>
      <c r="F18" s="3"/>
      <c r="G18" s="3"/>
      <c r="H18" s="3"/>
    </row>
    <row r="19" spans="1:8" ht="15" x14ac:dyDescent="0.5">
      <c r="A19" s="4" t="s">
        <v>36</v>
      </c>
      <c r="B19" s="3">
        <f>B11-B14</f>
        <v>0.25313167259786473</v>
      </c>
      <c r="C19" s="3">
        <f t="shared" ref="C19:H19" si="5">C11-C14</f>
        <v>0.15665480427046252</v>
      </c>
      <c r="D19" s="3">
        <f t="shared" si="5"/>
        <v>0.27569395017793596</v>
      </c>
      <c r="E19" s="3">
        <f t="shared" si="5"/>
        <v>-0.16633451957295375</v>
      </c>
      <c r="F19" s="3">
        <f t="shared" si="5"/>
        <v>-0.71174377224199292</v>
      </c>
      <c r="G19" s="3">
        <f t="shared" si="5"/>
        <v>-0.16309608540925263</v>
      </c>
      <c r="H19" s="3">
        <f t="shared" si="5"/>
        <v>7.5693950177935954E-2</v>
      </c>
    </row>
    <row r="20" spans="1:8" x14ac:dyDescent="0.35">
      <c r="C20" s="3"/>
      <c r="D20" s="3"/>
      <c r="E20" s="3"/>
      <c r="F20" s="3"/>
      <c r="G20" s="3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E2" sqref="E2"/>
    </sheetView>
  </sheetViews>
  <sheetFormatPr defaultRowHeight="13.5" x14ac:dyDescent="0.35"/>
  <cols>
    <col min="1" max="1" width="12.625" customWidth="1"/>
  </cols>
  <sheetData>
    <row r="1" spans="1:11" ht="17.649999999999999" x14ac:dyDescent="0.35">
      <c r="A1" s="37" t="s">
        <v>40</v>
      </c>
      <c r="B1" s="37"/>
      <c r="C1" s="37"/>
      <c r="D1" s="37"/>
      <c r="E1" s="37"/>
      <c r="F1" s="37"/>
      <c r="G1" s="37"/>
      <c r="H1" s="37"/>
      <c r="I1" s="37"/>
      <c r="J1" s="20"/>
    </row>
    <row r="2" spans="1:11" ht="76.5" x14ac:dyDescent="0.35">
      <c r="A2" s="10" t="s">
        <v>24</v>
      </c>
      <c r="B2" s="11" t="s">
        <v>25</v>
      </c>
      <c r="C2" s="10" t="s">
        <v>21</v>
      </c>
      <c r="D2" s="11" t="s">
        <v>26</v>
      </c>
      <c r="E2" s="10" t="s">
        <v>22</v>
      </c>
      <c r="F2" s="10" t="s">
        <v>19</v>
      </c>
      <c r="G2" s="10" t="s">
        <v>23</v>
      </c>
      <c r="H2" s="10" t="s">
        <v>20</v>
      </c>
      <c r="I2" s="12" t="s">
        <v>0</v>
      </c>
      <c r="J2" s="20"/>
      <c r="K2" s="21" t="s">
        <v>39</v>
      </c>
    </row>
    <row r="3" spans="1:11" ht="13.9" x14ac:dyDescent="0.35">
      <c r="A3" s="22" t="s">
        <v>10</v>
      </c>
      <c r="B3" s="6">
        <f>B4+B5</f>
        <v>75</v>
      </c>
      <c r="C3" s="6">
        <f t="shared" ref="C3:H3" si="0">C4+C5</f>
        <v>100</v>
      </c>
      <c r="D3" s="6">
        <f t="shared" si="0"/>
        <v>39</v>
      </c>
      <c r="E3" s="6">
        <f t="shared" si="0"/>
        <v>44</v>
      </c>
      <c r="F3" s="6">
        <f t="shared" si="0"/>
        <v>36</v>
      </c>
      <c r="G3" s="6">
        <f t="shared" si="0"/>
        <v>46</v>
      </c>
      <c r="H3" s="6">
        <f t="shared" si="0"/>
        <v>61</v>
      </c>
      <c r="I3" s="6">
        <f>SUM(B3:H3)</f>
        <v>401</v>
      </c>
      <c r="J3" s="20"/>
    </row>
    <row r="4" spans="1:11" ht="13.9" x14ac:dyDescent="0.35">
      <c r="A4" s="22" t="s">
        <v>11</v>
      </c>
      <c r="B4">
        <v>48</v>
      </c>
      <c r="C4">
        <v>71</v>
      </c>
      <c r="D4">
        <v>18</v>
      </c>
      <c r="E4">
        <v>29</v>
      </c>
      <c r="F4">
        <v>21</v>
      </c>
      <c r="G4">
        <v>31</v>
      </c>
      <c r="H4">
        <v>40</v>
      </c>
      <c r="I4" s="6">
        <f t="shared" ref="I4:I5" si="1">SUM(B4:H4)</f>
        <v>258</v>
      </c>
      <c r="J4" s="20"/>
    </row>
    <row r="5" spans="1:11" ht="13.9" x14ac:dyDescent="0.35">
      <c r="A5" s="22" t="s">
        <v>12</v>
      </c>
      <c r="B5">
        <v>27</v>
      </c>
      <c r="C5">
        <v>29</v>
      </c>
      <c r="D5">
        <v>21</v>
      </c>
      <c r="E5">
        <v>15</v>
      </c>
      <c r="F5">
        <v>15</v>
      </c>
      <c r="G5">
        <v>15</v>
      </c>
      <c r="H5">
        <v>21</v>
      </c>
      <c r="I5" s="6">
        <f t="shared" si="1"/>
        <v>143</v>
      </c>
      <c r="J5" s="20"/>
    </row>
    <row r="6" spans="1:11" ht="13.9" x14ac:dyDescent="0.35">
      <c r="A6" s="23" t="s">
        <v>18</v>
      </c>
      <c r="B6" s="13">
        <f>B3/I3*137</f>
        <v>25.623441396508728</v>
      </c>
      <c r="C6" s="13">
        <f>C3/I3*137</f>
        <v>34.164588528678308</v>
      </c>
      <c r="D6" s="13">
        <f>D3/I3*137</f>
        <v>13.324189526184538</v>
      </c>
      <c r="E6" s="13">
        <f>E3/I3*137</f>
        <v>15.032418952618453</v>
      </c>
      <c r="F6" s="13">
        <f>F3/I3*137</f>
        <v>12.29925187032419</v>
      </c>
      <c r="G6" s="13">
        <f>G3/I3*137</f>
        <v>15.71571072319202</v>
      </c>
      <c r="H6" s="13">
        <f>H3/I3*137</f>
        <v>20.840399002493765</v>
      </c>
      <c r="I6" s="32">
        <f>I3*137/401</f>
        <v>137</v>
      </c>
      <c r="J6" s="24"/>
    </row>
    <row r="7" spans="1:11" ht="25.5" x14ac:dyDescent="0.35">
      <c r="A7" s="23" t="s">
        <v>13</v>
      </c>
      <c r="B7" s="13">
        <f>B4*25/258</f>
        <v>4.6511627906976747</v>
      </c>
      <c r="C7" s="13">
        <f t="shared" ref="C7:H7" si="2">C4*25/258</f>
        <v>6.8798449612403099</v>
      </c>
      <c r="D7" s="13">
        <f t="shared" si="2"/>
        <v>1.7441860465116279</v>
      </c>
      <c r="E7" s="13">
        <f t="shared" si="2"/>
        <v>2.8100775193798451</v>
      </c>
      <c r="F7" s="13">
        <f t="shared" si="2"/>
        <v>2.0348837209302326</v>
      </c>
      <c r="G7" s="13">
        <f t="shared" si="2"/>
        <v>3.0038759689922481</v>
      </c>
      <c r="H7" s="13">
        <f t="shared" si="2"/>
        <v>3.8759689922480618</v>
      </c>
      <c r="I7" s="33">
        <f>SUM(B7:H7)</f>
        <v>24.999999999999996</v>
      </c>
      <c r="J7" s="24"/>
    </row>
    <row r="8" spans="1:11" ht="25.5" x14ac:dyDescent="0.35">
      <c r="A8" s="23" t="s">
        <v>14</v>
      </c>
      <c r="B8" s="13">
        <f>B5*21/143</f>
        <v>3.965034965034965</v>
      </c>
      <c r="C8" s="13">
        <f t="shared" ref="C8:H8" si="3">C5*21/143</f>
        <v>4.2587412587412583</v>
      </c>
      <c r="D8" s="13">
        <f t="shared" si="3"/>
        <v>3.0839160839160837</v>
      </c>
      <c r="E8" s="13">
        <f t="shared" si="3"/>
        <v>2.2027972027972029</v>
      </c>
      <c r="F8" s="13">
        <f t="shared" si="3"/>
        <v>2.2027972027972029</v>
      </c>
      <c r="G8" s="13">
        <f t="shared" si="3"/>
        <v>2.2027972027972029</v>
      </c>
      <c r="H8" s="13">
        <f t="shared" si="3"/>
        <v>3.0839160839160837</v>
      </c>
      <c r="I8" s="32">
        <f>I5*21/143</f>
        <v>21</v>
      </c>
      <c r="J8" s="20"/>
    </row>
    <row r="9" spans="1:11" ht="13.9" x14ac:dyDescent="0.35">
      <c r="A9" s="25" t="s">
        <v>17</v>
      </c>
      <c r="B9" s="13">
        <f>B3*25/401</f>
        <v>4.6758104738154618</v>
      </c>
      <c r="C9" s="13">
        <f t="shared" ref="C9:I9" si="4">C3*25/401</f>
        <v>6.2344139650872821</v>
      </c>
      <c r="D9" s="13">
        <f t="shared" si="4"/>
        <v>2.4314214463840398</v>
      </c>
      <c r="E9" s="13">
        <f t="shared" si="4"/>
        <v>2.7431421446384041</v>
      </c>
      <c r="F9" s="13">
        <f t="shared" si="4"/>
        <v>2.2443890274314215</v>
      </c>
      <c r="G9" s="13">
        <f t="shared" si="4"/>
        <v>2.8678304239401498</v>
      </c>
      <c r="H9" s="13">
        <f t="shared" si="4"/>
        <v>3.8029925187032418</v>
      </c>
      <c r="I9" s="32">
        <f t="shared" si="4"/>
        <v>25</v>
      </c>
      <c r="J9" s="20"/>
    </row>
    <row r="10" spans="1:11" ht="13.9" x14ac:dyDescent="0.35">
      <c r="A10" s="26" t="s">
        <v>18</v>
      </c>
      <c r="B10" s="14">
        <v>26</v>
      </c>
      <c r="C10" s="8">
        <v>34</v>
      </c>
      <c r="D10" s="8">
        <v>13</v>
      </c>
      <c r="E10" s="8">
        <v>15</v>
      </c>
      <c r="F10" s="8">
        <v>12</v>
      </c>
      <c r="G10" s="8">
        <v>16</v>
      </c>
      <c r="H10" s="8">
        <v>21</v>
      </c>
      <c r="I10" s="8">
        <f>SUM(B10:H10)</f>
        <v>137</v>
      </c>
      <c r="J10" s="20"/>
    </row>
    <row r="11" spans="1:11" ht="38.25" x14ac:dyDescent="0.35">
      <c r="A11" s="27" t="s">
        <v>15</v>
      </c>
      <c r="B11" s="8">
        <v>4</v>
      </c>
      <c r="C11" s="8">
        <v>7</v>
      </c>
      <c r="D11" s="8">
        <v>2</v>
      </c>
      <c r="E11" s="8">
        <v>3</v>
      </c>
      <c r="F11" s="8">
        <v>2</v>
      </c>
      <c r="G11" s="8">
        <v>3</v>
      </c>
      <c r="H11" s="8">
        <v>4</v>
      </c>
      <c r="I11" s="8">
        <f>SUM(B11:H11)</f>
        <v>25</v>
      </c>
      <c r="J11" s="20"/>
    </row>
    <row r="12" spans="1:11" ht="38.25" x14ac:dyDescent="0.35">
      <c r="A12" s="27" t="s">
        <v>16</v>
      </c>
      <c r="B12" s="8">
        <v>4</v>
      </c>
      <c r="C12" s="8">
        <v>5</v>
      </c>
      <c r="D12" s="8">
        <v>3</v>
      </c>
      <c r="E12" s="8">
        <v>2</v>
      </c>
      <c r="F12" s="8">
        <v>2</v>
      </c>
      <c r="G12" s="8">
        <v>2</v>
      </c>
      <c r="H12" s="8">
        <v>3</v>
      </c>
      <c r="I12" s="8">
        <f t="shared" ref="I12" si="5">SUM(B12:H12)</f>
        <v>21</v>
      </c>
      <c r="J12" s="20"/>
    </row>
    <row r="13" spans="1:11" ht="38.25" x14ac:dyDescent="0.35">
      <c r="A13" s="26" t="s">
        <v>8</v>
      </c>
      <c r="B13" s="8">
        <v>5</v>
      </c>
      <c r="C13" s="8">
        <v>6</v>
      </c>
      <c r="D13" s="8">
        <v>2</v>
      </c>
      <c r="E13" s="8">
        <v>3</v>
      </c>
      <c r="F13" s="8">
        <v>2</v>
      </c>
      <c r="G13" s="8">
        <v>3</v>
      </c>
      <c r="H13" s="8">
        <v>4</v>
      </c>
      <c r="I13" s="8">
        <f>SUM(B13:H13)</f>
        <v>25</v>
      </c>
      <c r="J13" s="20"/>
    </row>
    <row r="15" spans="1:11" ht="13.9" x14ac:dyDescent="0.35">
      <c r="A15" s="1"/>
      <c r="B15" s="1"/>
      <c r="D15" s="1"/>
    </row>
    <row r="16" spans="1:11" ht="13.9" x14ac:dyDescent="0.35">
      <c r="D16" s="1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国家奖学金（2022）</vt:lpstr>
      <vt:lpstr>校设荣誉（2022）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YuanpengLi</dc:creator>
  <cp:lastModifiedBy>62360</cp:lastModifiedBy>
  <cp:lastPrinted>2018-09-26T08:07:55Z</cp:lastPrinted>
  <dcterms:created xsi:type="dcterms:W3CDTF">2008-09-11T17:22:52Z</dcterms:created>
  <dcterms:modified xsi:type="dcterms:W3CDTF">2022-09-26T16:16:23Z</dcterms:modified>
</cp:coreProperties>
</file>